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275" windowHeight="10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<sst xmlns="http://schemas.openxmlformats.org/spreadsheetml/2006/main" count="281" uniqueCount="147">
  <si>
    <t xml:space="preserve">REALIZACJA  PLANU DOCHODÓW  BUDZETU  GMINY KRZEMIENIEWO </t>
  </si>
  <si>
    <t xml:space="preserve">za okres od poczatku roku do dnia 30 czerwca 2010 </t>
  </si>
  <si>
    <t>rozdz.</t>
  </si>
  <si>
    <t>paragraf</t>
  </si>
  <si>
    <t xml:space="preserve">plan </t>
  </si>
  <si>
    <t xml:space="preserve">wykonanie </t>
  </si>
  <si>
    <t xml:space="preserve">% wykonania </t>
  </si>
  <si>
    <t xml:space="preserve">ogółem </t>
  </si>
  <si>
    <t>dział</t>
  </si>
  <si>
    <t>010</t>
  </si>
  <si>
    <t>01095</t>
  </si>
  <si>
    <t xml:space="preserve">wpłaty z tytułu odpłatnego nabycia prawa własności </t>
  </si>
  <si>
    <t>dotacje celowa otrzymane z budżetu państwa ….</t>
  </si>
  <si>
    <t>pozostała dzialalność</t>
  </si>
  <si>
    <t xml:space="preserve">Rolnictwo i lesnictwo </t>
  </si>
  <si>
    <t>020</t>
  </si>
  <si>
    <t>02001</t>
  </si>
  <si>
    <t>0750</t>
  </si>
  <si>
    <t>0770</t>
  </si>
  <si>
    <t xml:space="preserve">                    skrócona treść </t>
  </si>
  <si>
    <t>0840</t>
  </si>
  <si>
    <t xml:space="preserve">wpływy ze sprzedaży wyrobów </t>
  </si>
  <si>
    <t xml:space="preserve">gospodarka leśna </t>
  </si>
  <si>
    <t>Leśnictwo</t>
  </si>
  <si>
    <t>Dochody z najmu i dzierżawy składników majatkowych…</t>
  </si>
  <si>
    <t>Transport i łączność</t>
  </si>
  <si>
    <t>0830</t>
  </si>
  <si>
    <t>wpływy z usług</t>
  </si>
  <si>
    <t xml:space="preserve">Turystyka </t>
  </si>
  <si>
    <t>0470</t>
  </si>
  <si>
    <t xml:space="preserve">wpływy z opłat za zarząd, użytkowanie wieczyste </t>
  </si>
  <si>
    <t>0760</t>
  </si>
  <si>
    <t>wpływy z tytułu przekształcenia prawa wieczystego uż..</t>
  </si>
  <si>
    <t>0920</t>
  </si>
  <si>
    <t xml:space="preserve">pozostałe odsetki </t>
  </si>
  <si>
    <t xml:space="preserve">gospodarka gruntami </t>
  </si>
  <si>
    <t xml:space="preserve">Gospodarka mieszkaniowa </t>
  </si>
  <si>
    <t xml:space="preserve">Dochody jst związne z realizacją zadań ….. </t>
  </si>
  <si>
    <t>ogółem</t>
  </si>
  <si>
    <t xml:space="preserve">urzedy wojewódzkie </t>
  </si>
  <si>
    <t>0970</t>
  </si>
  <si>
    <t xml:space="preserve">wpływy z róznych dochodów </t>
  </si>
  <si>
    <t>urzędy gmin</t>
  </si>
  <si>
    <t xml:space="preserve">administracja publiczna </t>
  </si>
  <si>
    <t xml:space="preserve">Urzędy naczelnych organów władzy …. </t>
  </si>
  <si>
    <t>0350</t>
  </si>
  <si>
    <t xml:space="preserve">podatek od działalności gospodarczej osób fizycznch </t>
  </si>
  <si>
    <t>0310</t>
  </si>
  <si>
    <t xml:space="preserve">podatek od nieruchomości 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</si>
  <si>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</si>
  <si>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</si>
  <si>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</si>
  <si>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</si>
  <si>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</si>
  <si>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</si>
  <si>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</si>
  <si>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</si>
  <si>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0690</t>
  </si>
  <si>
    <t>wpływy z róznych opłat</t>
  </si>
  <si>
    <t>0910</t>
  </si>
  <si>
    <t>odsetki od nieterminowych wpłat z tytułu podatków i opłat</t>
  </si>
  <si>
    <t>wpłaywy z podatku rolnego , podatku leśnego …..</t>
  </si>
  <si>
    <t xml:space="preserve">wybory Przeydenta Rzeczypospolitej Polskiej </t>
  </si>
  <si>
    <t>wpływy z podatku dochodowego od osób fizycznych</t>
  </si>
  <si>
    <t>0360</t>
  </si>
  <si>
    <t>podatek od spadków i darowzin</t>
  </si>
  <si>
    <t>0430</t>
  </si>
  <si>
    <t>wpływy z opłaty targowej</t>
  </si>
  <si>
    <t>podatek od czynności cywilnoprawnnych</t>
  </si>
  <si>
    <t>wpływy z różnych opłat</t>
  </si>
  <si>
    <t>0960</t>
  </si>
  <si>
    <t xml:space="preserve">otrzymane spadki , zapisy, darowizny …. </t>
  </si>
  <si>
    <t>wpłaty z tytułu odpłatnego nabycia prawa własności …</t>
  </si>
  <si>
    <t xml:space="preserve">wpływy z podatku rolnego, podatku lesnego … </t>
  </si>
  <si>
    <t>0410</t>
  </si>
  <si>
    <t>wpływy z opłaty skarbowej</t>
  </si>
  <si>
    <t>0460</t>
  </si>
  <si>
    <t xml:space="preserve">wpływy z opłaty eksploatacyjnej </t>
  </si>
  <si>
    <t>0480</t>
  </si>
  <si>
    <t>wpływyz opłat z a zezwolenia na sprzedaż alkoholu</t>
  </si>
  <si>
    <t>0490</t>
  </si>
  <si>
    <t>wpływy z innych lokalnych opłat  pobieranych przez jst..</t>
  </si>
  <si>
    <t xml:space="preserve">wpływyz  róznych dochodów </t>
  </si>
  <si>
    <t xml:space="preserve">wpływy z innych opłat stanowiacych  dochody jst…. </t>
  </si>
  <si>
    <t>0010</t>
  </si>
  <si>
    <t>podatek dochodowy od osób fizycznych</t>
  </si>
  <si>
    <t>0020</t>
  </si>
  <si>
    <t>podatek dochodowy od osób prawnych</t>
  </si>
  <si>
    <t xml:space="preserve">ogóelm </t>
  </si>
  <si>
    <t xml:space="preserve">Dochody od osób prawnych , od osób fizycznych…. </t>
  </si>
  <si>
    <t>0560</t>
  </si>
  <si>
    <t>wpływy z tytułu podatków i opłat zniesionych</t>
  </si>
  <si>
    <t xml:space="preserve">udziały gmin </t>
  </si>
  <si>
    <t xml:space="preserve">subwencje ogólne z budżetu państwa </t>
  </si>
  <si>
    <t>część oświatowa subwencji ogólnej dla jst</t>
  </si>
  <si>
    <t>część wyrównawcza subwencji ogólnej  dla gmin</t>
  </si>
  <si>
    <t xml:space="preserve">rózne rozliczenia finansowe </t>
  </si>
  <si>
    <t>dotacje celowe w ramach programów finasowanych …</t>
  </si>
  <si>
    <t xml:space="preserve">program operacyjny kapitał ludzki </t>
  </si>
  <si>
    <t xml:space="preserve">Rózne rozliczenia </t>
  </si>
  <si>
    <t xml:space="preserve">wpływy z róznych opłat </t>
  </si>
  <si>
    <t>Dochody z najmu i dzierżawy składników majatkowych..</t>
  </si>
  <si>
    <t>0870</t>
  </si>
  <si>
    <t>wpływy ze sprzedazy składników majatkowych</t>
  </si>
  <si>
    <t>otrzymane spadki ,zapisy i darowizny ….</t>
  </si>
  <si>
    <t xml:space="preserve">dotacje celowe otrzymane z budżetu państwa …. </t>
  </si>
  <si>
    <t>2030</t>
  </si>
  <si>
    <t>2920</t>
  </si>
  <si>
    <t>2007</t>
  </si>
  <si>
    <t xml:space="preserve">szkoły podstawowe </t>
  </si>
  <si>
    <t xml:space="preserve">przedszkola </t>
  </si>
  <si>
    <t>dowożenie uczniów do szkół</t>
  </si>
  <si>
    <t xml:space="preserve">oświata i wychowanie </t>
  </si>
  <si>
    <t>2010</t>
  </si>
  <si>
    <t>2360</t>
  </si>
  <si>
    <t>dochody jst związane z realizacją zadań bieżących…</t>
  </si>
  <si>
    <t>świadczenia rodzinne , świadczenia z funduszu aliment…</t>
  </si>
  <si>
    <t>składki na ubezpieczenie zdrowotne opłacane za osoby ..</t>
  </si>
  <si>
    <t>zasiłki i pomoc w naturze  orz składki na ubezpieczenia ..</t>
  </si>
  <si>
    <t xml:space="preserve">zasiłki stałe </t>
  </si>
  <si>
    <t xml:space="preserve">osrodki pomocy społecznej </t>
  </si>
  <si>
    <t xml:space="preserve">pozostała działalność </t>
  </si>
  <si>
    <t xml:space="preserve">Pomoc społeczna </t>
  </si>
  <si>
    <t>2009</t>
  </si>
  <si>
    <t xml:space="preserve">pozostala działalność </t>
  </si>
  <si>
    <t xml:space="preserve">pozostale zadania w zakresie polityki społecznej </t>
  </si>
  <si>
    <t xml:space="preserve">Edukacyjna opieka wychowawcza </t>
  </si>
  <si>
    <t xml:space="preserve">pomoc materialna dla uczniów </t>
  </si>
  <si>
    <t xml:space="preserve">gospodarka odpadami </t>
  </si>
  <si>
    <t>040</t>
  </si>
  <si>
    <t>wpływy z opłaty produktowej</t>
  </si>
  <si>
    <t>wpływy i wydatki związane z gromadzeniem środków ..</t>
  </si>
  <si>
    <t>90020</t>
  </si>
  <si>
    <t xml:space="preserve">gospodarka komunalna i ochrona środowiska </t>
  </si>
  <si>
    <t>wpływy z uslug</t>
  </si>
  <si>
    <t xml:space="preserve">domy i osrodki kultury , świetlice i kluby </t>
  </si>
  <si>
    <t>kultura i ochrona dziedzictwa narodowego</t>
  </si>
  <si>
    <t>921</t>
  </si>
  <si>
    <t xml:space="preserve">obiekty sportowe </t>
  </si>
  <si>
    <t xml:space="preserve">kultura fizyczna i sport </t>
  </si>
  <si>
    <t xml:space="preserve">ogółem dochody  budżetu gmina na 30.06.2010 </t>
  </si>
  <si>
    <t>0927</t>
  </si>
  <si>
    <t>0929</t>
  </si>
  <si>
    <t>Bezpieczeństwo publiczne i ochrona p-poż..</t>
  </si>
  <si>
    <t>0980</t>
  </si>
  <si>
    <t>wpływy z tytułu zwrotów wypłconych świadczeń alim…</t>
  </si>
  <si>
    <t xml:space="preserve">Tabela Nr 1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</si>
</sst>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\ _z_ł_-;\-* #,##0\ _z_ł_-;_-* &quot;-&quot;??\ _z_ł_-;_-@_-"/>
    <numFmt numFmtId="166" formatCode="0.0000"/>
    <numFmt numFmtId="167" formatCode="0.000"/>
    <numFmt numFmtId="168" formatCode="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00000"/>
    <numFmt numFmtId="172" formatCode="0.000000"/>
    <numFmt numFmtId="173" formatCode="0.00000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sz val="12"/>
      <name val="Arial"/>
      <family val="0"/>
    </font>
    <font>
      <sz val="12"/>
      <color indexed="12"/>
      <name val="Arial"/>
      <family val="0"/>
    </font>
    <font>
      <b/>
      <sz val="10"/>
      <name val="Arial"/>
      <family val="2"/>
    </font>
    <font>
      <i/>
      <sz val="10"/>
      <color indexed="14"/>
      <name val="Arial"/>
      <family val="2"/>
    </font>
    <font>
      <i/>
      <sz val="10"/>
      <name val="Arial"/>
      <family val="2"/>
    </font>
    <font>
      <sz val="10"/>
      <color indexed="14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10" xfId="0" applyBorder="1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Fill="1" applyBorder="1" applyAlignment="1">
      <alignment/>
    </xf>
    <xf numFmtId="44" fontId="0" fillId="0" borderId="11" xfId="58" applyFont="1" applyBorder="1" applyAlignment="1">
      <alignment/>
    </xf>
    <xf numFmtId="44" fontId="0" fillId="0" borderId="15" xfId="58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 quotePrefix="1">
      <alignment/>
    </xf>
    <xf numFmtId="44" fontId="6" fillId="0" borderId="15" xfId="58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44" fontId="6" fillId="0" borderId="10" xfId="58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/>
    </xf>
    <xf numFmtId="44" fontId="6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2" xfId="0" applyFill="1" applyBorder="1" applyAlignment="1" quotePrefix="1">
      <alignment/>
    </xf>
    <xf numFmtId="44" fontId="0" fillId="0" borderId="12" xfId="58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 quotePrefix="1">
      <alignment/>
    </xf>
    <xf numFmtId="44" fontId="6" fillId="0" borderId="11" xfId="58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4" fontId="0" fillId="0" borderId="10" xfId="58" applyFont="1" applyBorder="1" applyAlignment="1">
      <alignment/>
    </xf>
    <xf numFmtId="44" fontId="6" fillId="0" borderId="11" xfId="58" applyFont="1" applyBorder="1" applyAlignment="1" quotePrefix="1">
      <alignment/>
    </xf>
    <xf numFmtId="0" fontId="0" fillId="0" borderId="20" xfId="0" applyBorder="1" applyAlignment="1" quotePrefix="1">
      <alignment/>
    </xf>
    <xf numFmtId="44" fontId="0" fillId="0" borderId="21" xfId="58" applyFont="1" applyBorder="1" applyAlignment="1">
      <alignment/>
    </xf>
    <xf numFmtId="44" fontId="0" fillId="0" borderId="18" xfId="58" applyFont="1" applyBorder="1" applyAlignment="1">
      <alignment/>
    </xf>
    <xf numFmtId="44" fontId="6" fillId="0" borderId="11" xfId="58" applyFont="1" applyFill="1" applyBorder="1" applyAlignment="1">
      <alignment/>
    </xf>
    <xf numFmtId="0" fontId="0" fillId="0" borderId="19" xfId="0" applyBorder="1" applyAlignment="1" quotePrefix="1">
      <alignment/>
    </xf>
    <xf numFmtId="0" fontId="0" fillId="0" borderId="17" xfId="0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textRotation="90"/>
    </xf>
    <xf numFmtId="0" fontId="6" fillId="0" borderId="12" xfId="0" applyFont="1" applyBorder="1" applyAlignment="1">
      <alignment/>
    </xf>
    <xf numFmtId="0" fontId="0" fillId="0" borderId="22" xfId="0" applyBorder="1" applyAlignment="1" quotePrefix="1">
      <alignment/>
    </xf>
    <xf numFmtId="49" fontId="0" fillId="0" borderId="12" xfId="0" applyNumberFormat="1" applyBorder="1" applyAlignment="1">
      <alignment textRotation="90"/>
    </xf>
    <xf numFmtId="0" fontId="0" fillId="0" borderId="12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2" xfId="0" applyBorder="1" applyAlignment="1">
      <alignment textRotation="90" wrapText="1"/>
    </xf>
    <xf numFmtId="0" fontId="6" fillId="0" borderId="12" xfId="0" applyFont="1" applyBorder="1" applyAlignment="1" quotePrefix="1">
      <alignment/>
    </xf>
    <xf numFmtId="0" fontId="0" fillId="0" borderId="16" xfId="0" applyFill="1" applyBorder="1" applyAlignment="1" quotePrefix="1">
      <alignment/>
    </xf>
    <xf numFmtId="0" fontId="0" fillId="0" borderId="17" xfId="0" applyFill="1" applyBorder="1" applyAlignment="1" quotePrefix="1">
      <alignment/>
    </xf>
    <xf numFmtId="44" fontId="0" fillId="0" borderId="12" xfId="58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44" fontId="0" fillId="0" borderId="19" xfId="58" applyFont="1" applyBorder="1" applyAlignment="1">
      <alignment/>
    </xf>
    <xf numFmtId="44" fontId="0" fillId="0" borderId="16" xfId="58" applyFont="1" applyBorder="1" applyAlignment="1">
      <alignment/>
    </xf>
    <xf numFmtId="44" fontId="0" fillId="0" borderId="17" xfId="58" applyFont="1" applyBorder="1" applyAlignment="1">
      <alignment/>
    </xf>
    <xf numFmtId="44" fontId="0" fillId="0" borderId="10" xfId="58" applyFont="1" applyFill="1" applyBorder="1" applyAlignment="1">
      <alignment/>
    </xf>
    <xf numFmtId="44" fontId="0" fillId="0" borderId="11" xfId="58" applyFont="1" applyFill="1" applyBorder="1" applyAlignment="1">
      <alignment/>
    </xf>
    <xf numFmtId="44" fontId="6" fillId="0" borderId="12" xfId="0" applyNumberFormat="1" applyFont="1" applyBorder="1" applyAlignment="1">
      <alignment/>
    </xf>
    <xf numFmtId="44" fontId="0" fillId="0" borderId="10" xfId="58" applyFont="1" applyBorder="1" applyAlignment="1" quotePrefix="1">
      <alignment/>
    </xf>
    <xf numFmtId="44" fontId="0" fillId="0" borderId="11" xfId="58" applyFont="1" applyBorder="1" applyAlignment="1" quotePrefix="1">
      <alignment/>
    </xf>
    <xf numFmtId="0" fontId="6" fillId="0" borderId="0" xfId="0" applyFont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11" xfId="0" applyFill="1" applyBorder="1" applyAlignment="1" quotePrefix="1">
      <alignment/>
    </xf>
    <xf numFmtId="0" fontId="3" fillId="24" borderId="13" xfId="0" applyFont="1" applyFill="1" applyBorder="1" applyAlignment="1">
      <alignment/>
    </xf>
    <xf numFmtId="0" fontId="3" fillId="24" borderId="23" xfId="0" applyFont="1" applyFill="1" applyBorder="1" applyAlignment="1">
      <alignment/>
    </xf>
    <xf numFmtId="0" fontId="3" fillId="24" borderId="15" xfId="0" applyFont="1" applyFill="1" applyBorder="1" applyAlignment="1">
      <alignment/>
    </xf>
    <xf numFmtId="44" fontId="3" fillId="24" borderId="23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/>
    </xf>
    <xf numFmtId="44" fontId="6" fillId="0" borderId="15" xfId="58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3" fillId="24" borderId="2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 quotePrefix="1">
      <alignment/>
    </xf>
    <xf numFmtId="0" fontId="8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2" xfId="0" applyFont="1" applyBorder="1" applyAlignment="1">
      <alignment/>
    </xf>
    <xf numFmtId="44" fontId="6" fillId="0" borderId="2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 quotePrefix="1">
      <alignment/>
    </xf>
    <xf numFmtId="0" fontId="0" fillId="0" borderId="15" xfId="0" applyFill="1" applyBorder="1" applyAlignment="1">
      <alignment/>
    </xf>
    <xf numFmtId="44" fontId="0" fillId="0" borderId="15" xfId="58" applyFont="1" applyFill="1" applyBorder="1" applyAlignment="1">
      <alignment/>
    </xf>
    <xf numFmtId="0" fontId="0" fillId="0" borderId="12" xfId="0" applyFont="1" applyFill="1" applyBorder="1" applyAlignment="1" quotePrefix="1">
      <alignment/>
    </xf>
    <xf numFmtId="0" fontId="0" fillId="0" borderId="12" xfId="0" applyFont="1" applyFill="1" applyBorder="1" applyAlignment="1">
      <alignment/>
    </xf>
    <xf numFmtId="44" fontId="0" fillId="0" borderId="12" xfId="58" applyFont="1" applyBorder="1" applyAlignment="1">
      <alignment/>
    </xf>
    <xf numFmtId="44" fontId="3" fillId="24" borderId="15" xfId="0" applyNumberFormat="1" applyFont="1" applyFill="1" applyBorder="1" applyAlignment="1">
      <alignment/>
    </xf>
    <xf numFmtId="44" fontId="8" fillId="0" borderId="15" xfId="58" applyFont="1" applyBorder="1" applyAlignment="1">
      <alignment/>
    </xf>
    <xf numFmtId="44" fontId="3" fillId="24" borderId="23" xfId="58" applyFont="1" applyFill="1" applyBorder="1" applyAlignment="1">
      <alignment/>
    </xf>
    <xf numFmtId="0" fontId="6" fillId="0" borderId="15" xfId="0" applyFont="1" applyBorder="1" applyAlignment="1" quotePrefix="1">
      <alignment/>
    </xf>
    <xf numFmtId="165" fontId="6" fillId="0" borderId="15" xfId="42" applyNumberFormat="1" applyFont="1" applyBorder="1" applyAlignment="1" quotePrefix="1">
      <alignment/>
    </xf>
    <xf numFmtId="44" fontId="3" fillId="24" borderId="13" xfId="58" applyFont="1" applyFill="1" applyBorder="1" applyAlignment="1" quotePrefix="1">
      <alignment/>
    </xf>
    <xf numFmtId="164" fontId="0" fillId="0" borderId="0" xfId="0" applyNumberFormat="1" applyBorder="1" applyAlignment="1" quotePrefix="1">
      <alignment horizontal="left" indent="1"/>
    </xf>
    <xf numFmtId="0" fontId="0" fillId="0" borderId="24" xfId="0" applyBorder="1" applyAlignment="1">
      <alignment/>
    </xf>
    <xf numFmtId="0" fontId="6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 quotePrefix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44" fontId="0" fillId="0" borderId="31" xfId="58" applyFont="1" applyBorder="1" applyAlignment="1">
      <alignment/>
    </xf>
    <xf numFmtId="44" fontId="0" fillId="0" borderId="32" xfId="58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4" fontId="6" fillId="0" borderId="35" xfId="58" applyFont="1" applyBorder="1" applyAlignment="1">
      <alignment/>
    </xf>
    <xf numFmtId="2" fontId="0" fillId="0" borderId="34" xfId="0" applyNumberFormat="1" applyBorder="1" applyAlignment="1">
      <alignment/>
    </xf>
    <xf numFmtId="168" fontId="0" fillId="0" borderId="34" xfId="0" applyNumberFormat="1" applyBorder="1" applyAlignment="1">
      <alignment/>
    </xf>
    <xf numFmtId="43" fontId="6" fillId="0" borderId="25" xfId="42" applyFont="1" applyBorder="1" applyAlignment="1">
      <alignment/>
    </xf>
    <xf numFmtId="2" fontId="0" fillId="0" borderId="10" xfId="0" applyNumberFormat="1" applyBorder="1" applyAlignment="1">
      <alignment/>
    </xf>
    <xf numFmtId="44" fontId="0" fillId="0" borderId="27" xfId="58" applyBorder="1" applyAlignment="1">
      <alignment/>
    </xf>
    <xf numFmtId="44" fontId="0" fillId="0" borderId="24" xfId="58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24" borderId="10" xfId="0" applyNumberFormat="1" applyFill="1" applyBorder="1" applyAlignment="1">
      <alignment/>
    </xf>
    <xf numFmtId="2" fontId="6" fillId="0" borderId="25" xfId="0" applyNumberFormat="1" applyFont="1" applyBorder="1" applyAlignment="1">
      <alignment/>
    </xf>
    <xf numFmtId="44" fontId="0" fillId="0" borderId="15" xfId="58" applyBorder="1" applyAlignment="1">
      <alignment/>
    </xf>
    <xf numFmtId="2" fontId="6" fillId="0" borderId="10" xfId="0" applyNumberFormat="1" applyFont="1" applyBorder="1" applyAlignment="1">
      <alignment/>
    </xf>
    <xf numFmtId="44" fontId="6" fillId="0" borderId="11" xfId="0" applyNumberFormat="1" applyFont="1" applyBorder="1" applyAlignment="1">
      <alignment/>
    </xf>
    <xf numFmtId="0" fontId="0" fillId="0" borderId="36" xfId="0" applyBorder="1" applyAlignment="1">
      <alignment/>
    </xf>
    <xf numFmtId="2" fontId="0" fillId="0" borderId="29" xfId="0" applyNumberFormat="1" applyBorder="1" applyAlignment="1">
      <alignment/>
    </xf>
    <xf numFmtId="44" fontId="0" fillId="0" borderId="36" xfId="58" applyBorder="1" applyAlignment="1">
      <alignment/>
    </xf>
    <xf numFmtId="44" fontId="0" fillId="0" borderId="37" xfId="58" applyBorder="1" applyAlignment="1">
      <alignment/>
    </xf>
    <xf numFmtId="44" fontId="0" fillId="0" borderId="38" xfId="58" applyBorder="1" applyAlignment="1">
      <alignment/>
    </xf>
    <xf numFmtId="0" fontId="6" fillId="0" borderId="31" xfId="0" applyFont="1" applyBorder="1" applyAlignment="1">
      <alignment/>
    </xf>
    <xf numFmtId="44" fontId="6" fillId="0" borderId="0" xfId="58" applyFont="1" applyBorder="1" applyAlignment="1">
      <alignment/>
    </xf>
    <xf numFmtId="0" fontId="6" fillId="0" borderId="39" xfId="0" applyFont="1" applyBorder="1" applyAlignment="1">
      <alignment/>
    </xf>
    <xf numFmtId="0" fontId="6" fillId="0" borderId="11" xfId="0" applyFont="1" applyFill="1" applyBorder="1" applyAlignment="1">
      <alignment/>
    </xf>
    <xf numFmtId="2" fontId="0" fillId="0" borderId="15" xfId="0" applyNumberFormat="1" applyBorder="1" applyAlignment="1">
      <alignment/>
    </xf>
    <xf numFmtId="44" fontId="6" fillId="0" borderId="37" xfId="0" applyNumberFormat="1" applyFont="1" applyBorder="1" applyAlignment="1">
      <alignment/>
    </xf>
    <xf numFmtId="0" fontId="6" fillId="0" borderId="38" xfId="0" applyFont="1" applyBorder="1" applyAlignment="1">
      <alignment/>
    </xf>
    <xf numFmtId="2" fontId="6" fillId="0" borderId="26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4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1" xfId="0" applyFont="1" applyFill="1" applyBorder="1" applyAlignment="1" quotePrefix="1">
      <alignment/>
    </xf>
    <xf numFmtId="0" fontId="6" fillId="0" borderId="39" xfId="0" applyFont="1" applyFill="1" applyBorder="1" applyAlignment="1">
      <alignment/>
    </xf>
    <xf numFmtId="44" fontId="6" fillId="0" borderId="39" xfId="58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42" xfId="0" applyFont="1" applyFill="1" applyBorder="1" applyAlignment="1" quotePrefix="1">
      <alignment/>
    </xf>
    <xf numFmtId="44" fontId="0" fillId="0" borderId="42" xfId="58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9" xfId="0" applyFont="1" applyFill="1" applyBorder="1" applyAlignment="1" quotePrefix="1">
      <alignment/>
    </xf>
    <xf numFmtId="44" fontId="0" fillId="0" borderId="39" xfId="58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44" fontId="0" fillId="0" borderId="26" xfId="0" applyNumberFormat="1" applyFont="1" applyFill="1" applyBorder="1" applyAlignment="1">
      <alignment/>
    </xf>
    <xf numFmtId="44" fontId="0" fillId="0" borderId="34" xfId="0" applyNumberFormat="1" applyFont="1" applyFill="1" applyBorder="1" applyAlignment="1">
      <alignment/>
    </xf>
    <xf numFmtId="44" fontId="6" fillId="0" borderId="34" xfId="0" applyNumberFormat="1" applyFont="1" applyFill="1" applyBorder="1" applyAlignment="1">
      <alignment/>
    </xf>
    <xf numFmtId="44" fontId="0" fillId="0" borderId="33" xfId="58" applyFont="1" applyFill="1" applyBorder="1" applyAlignment="1">
      <alignment/>
    </xf>
    <xf numFmtId="2" fontId="6" fillId="0" borderId="29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25" xfId="0" applyBorder="1" applyAlignment="1">
      <alignment/>
    </xf>
    <xf numFmtId="2" fontId="8" fillId="0" borderId="15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0" fillId="24" borderId="15" xfId="0" applyNumberFormat="1" applyFill="1" applyBorder="1" applyAlignment="1">
      <alignment/>
    </xf>
    <xf numFmtId="2" fontId="3" fillId="24" borderId="15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0" fillId="0" borderId="25" xfId="0" applyBorder="1" applyAlignment="1" quotePrefix="1">
      <alignment/>
    </xf>
    <xf numFmtId="44" fontId="0" fillId="0" borderId="25" xfId="58" applyFont="1" applyBorder="1" applyAlignment="1">
      <alignment/>
    </xf>
    <xf numFmtId="44" fontId="0" fillId="0" borderId="0" xfId="58" applyBorder="1" applyAlignment="1">
      <alignment/>
    </xf>
    <xf numFmtId="44" fontId="3" fillId="24" borderId="15" xfId="58" applyFont="1" applyFill="1" applyBorder="1" applyAlignment="1">
      <alignment/>
    </xf>
    <xf numFmtId="44" fontId="0" fillId="0" borderId="44" xfId="58" applyBorder="1" applyAlignment="1">
      <alignment/>
    </xf>
    <xf numFmtId="44" fontId="6" fillId="0" borderId="44" xfId="58" applyFont="1" applyBorder="1" applyAlignment="1">
      <alignment/>
    </xf>
    <xf numFmtId="44" fontId="3" fillId="24" borderId="44" xfId="58" applyFont="1" applyFill="1" applyBorder="1" applyAlignment="1">
      <alignment/>
    </xf>
    <xf numFmtId="44" fontId="8" fillId="0" borderId="44" xfId="58" applyFont="1" applyBorder="1" applyAlignment="1">
      <alignment/>
    </xf>
    <xf numFmtId="44" fontId="3" fillId="24" borderId="45" xfId="58" applyFont="1" applyFill="1" applyBorder="1" applyAlignment="1">
      <alignment/>
    </xf>
    <xf numFmtId="44" fontId="6" fillId="0" borderId="45" xfId="58" applyFont="1" applyBorder="1" applyAlignment="1">
      <alignment/>
    </xf>
    <xf numFmtId="0" fontId="0" fillId="0" borderId="0" xfId="0" applyFill="1" applyAlignment="1">
      <alignment/>
    </xf>
    <xf numFmtId="2" fontId="0" fillId="24" borderId="26" xfId="0" applyNumberFormat="1" applyFill="1" applyBorder="1" applyAlignment="1">
      <alignment/>
    </xf>
    <xf numFmtId="2" fontId="6" fillId="0" borderId="34" xfId="0" applyNumberFormat="1" applyFont="1" applyBorder="1" applyAlignment="1">
      <alignment/>
    </xf>
    <xf numFmtId="2" fontId="9" fillId="11" borderId="15" xfId="0" applyNumberFormat="1" applyFont="1" applyFill="1" applyBorder="1" applyAlignment="1">
      <alignment/>
    </xf>
    <xf numFmtId="0" fontId="4" fillId="24" borderId="19" xfId="0" applyFont="1" applyFill="1" applyBorder="1" applyAlignment="1" quotePrefix="1">
      <alignment/>
    </xf>
    <xf numFmtId="0" fontId="4" fillId="24" borderId="2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44" fontId="4" fillId="24" borderId="2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44" fontId="3" fillId="24" borderId="10" xfId="0" applyNumberFormat="1" applyFont="1" applyFill="1" applyBorder="1" applyAlignment="1">
      <alignment/>
    </xf>
    <xf numFmtId="0" fontId="3" fillId="24" borderId="19" xfId="0" applyFont="1" applyFill="1" applyBorder="1" applyAlignment="1">
      <alignment/>
    </xf>
    <xf numFmtId="44" fontId="3" fillId="24" borderId="20" xfId="58" applyFont="1" applyFill="1" applyBorder="1" applyAlignment="1">
      <alignment/>
    </xf>
    <xf numFmtId="44" fontId="3" fillId="24" borderId="20" xfId="0" applyNumberFormat="1" applyFont="1" applyFill="1" applyBorder="1" applyAlignment="1">
      <alignment/>
    </xf>
    <xf numFmtId="2" fontId="3" fillId="24" borderId="10" xfId="0" applyNumberFormat="1" applyFont="1" applyFill="1" applyBorder="1" applyAlignment="1">
      <alignment/>
    </xf>
    <xf numFmtId="0" fontId="3" fillId="24" borderId="46" xfId="0" applyFont="1" applyFill="1" applyBorder="1" applyAlignment="1">
      <alignment/>
    </xf>
    <xf numFmtId="0" fontId="3" fillId="24" borderId="47" xfId="0" applyFont="1" applyFill="1" applyBorder="1" applyAlignment="1">
      <alignment/>
    </xf>
    <xf numFmtId="44" fontId="3" fillId="24" borderId="47" xfId="0" applyNumberFormat="1" applyFont="1" applyFill="1" applyBorder="1" applyAlignment="1">
      <alignment/>
    </xf>
    <xf numFmtId="2" fontId="3" fillId="24" borderId="26" xfId="0" applyNumberFormat="1" applyFont="1" applyFill="1" applyBorder="1" applyAlignment="1">
      <alignment/>
    </xf>
    <xf numFmtId="0" fontId="26" fillId="24" borderId="46" xfId="0" applyFont="1" applyFill="1" applyBorder="1" applyAlignment="1">
      <alignment/>
    </xf>
    <xf numFmtId="0" fontId="26" fillId="24" borderId="48" xfId="0" applyFont="1" applyFill="1" applyBorder="1" applyAlignment="1">
      <alignment/>
    </xf>
    <xf numFmtId="0" fontId="26" fillId="24" borderId="45" xfId="0" applyFont="1" applyFill="1" applyBorder="1" applyAlignment="1" quotePrefix="1">
      <alignment/>
    </xf>
    <xf numFmtId="0" fontId="26" fillId="24" borderId="49" xfId="0" applyFont="1" applyFill="1" applyBorder="1" applyAlignment="1">
      <alignment/>
    </xf>
    <xf numFmtId="44" fontId="26" fillId="24" borderId="49" xfId="0" applyNumberFormat="1" applyFont="1" applyFill="1" applyBorder="1" applyAlignment="1">
      <alignment/>
    </xf>
    <xf numFmtId="44" fontId="26" fillId="24" borderId="49" xfId="58" applyFont="1" applyFill="1" applyBorder="1" applyAlignment="1">
      <alignment/>
    </xf>
    <xf numFmtId="2" fontId="26" fillId="24" borderId="10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6" fillId="0" borderId="34" xfId="0" applyNumberFormat="1" applyFont="1" applyFill="1" applyBorder="1" applyAlignment="1">
      <alignment/>
    </xf>
    <xf numFmtId="44" fontId="0" fillId="0" borderId="32" xfId="58" applyBorder="1" applyAlignment="1">
      <alignment/>
    </xf>
    <xf numFmtId="0" fontId="6" fillId="0" borderId="32" xfId="0" applyFont="1" applyBorder="1" applyAlignment="1">
      <alignment/>
    </xf>
    <xf numFmtId="44" fontId="4" fillId="24" borderId="27" xfId="58" applyFont="1" applyFill="1" applyBorder="1" applyAlignment="1">
      <alignment/>
    </xf>
    <xf numFmtId="44" fontId="6" fillId="0" borderId="38" xfId="58" applyFont="1" applyBorder="1" applyAlignment="1">
      <alignment/>
    </xf>
    <xf numFmtId="44" fontId="3" fillId="24" borderId="36" xfId="0" applyNumberFormat="1" applyFont="1" applyFill="1" applyBorder="1" applyAlignment="1">
      <alignment/>
    </xf>
    <xf numFmtId="44" fontId="6" fillId="0" borderId="38" xfId="0" applyNumberFormat="1" applyFont="1" applyBorder="1" applyAlignment="1">
      <alignment/>
    </xf>
    <xf numFmtId="44" fontId="3" fillId="24" borderId="27" xfId="0" applyNumberFormat="1" applyFont="1" applyFill="1" applyBorder="1" applyAlignment="1">
      <alignment/>
    </xf>
    <xf numFmtId="44" fontId="3" fillId="24" borderId="27" xfId="58" applyFont="1" applyFill="1" applyBorder="1" applyAlignment="1">
      <alignment/>
    </xf>
    <xf numFmtId="44" fontId="3" fillId="24" borderId="45" xfId="0" applyNumberFormat="1" applyFont="1" applyFill="1" applyBorder="1" applyAlignment="1">
      <alignment/>
    </xf>
    <xf numFmtId="44" fontId="3" fillId="24" borderId="48" xfId="58" applyFont="1" applyFill="1" applyBorder="1" applyAlignment="1">
      <alignment/>
    </xf>
    <xf numFmtId="44" fontId="6" fillId="0" borderId="36" xfId="58" applyFont="1" applyBorder="1" applyAlignment="1">
      <alignment/>
    </xf>
    <xf numFmtId="44" fontId="6" fillId="0" borderId="44" xfId="0" applyNumberFormat="1" applyFont="1" applyBorder="1" applyAlignment="1">
      <alignment/>
    </xf>
    <xf numFmtId="43" fontId="4" fillId="24" borderId="26" xfId="42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42" xfId="0" applyFont="1" applyBorder="1" applyAlignment="1">
      <alignment/>
    </xf>
    <xf numFmtId="44" fontId="6" fillId="0" borderId="10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4" fontId="0" fillId="0" borderId="38" xfId="58" applyFont="1" applyFill="1" applyBorder="1" applyAlignment="1">
      <alignment/>
    </xf>
    <xf numFmtId="0" fontId="0" fillId="0" borderId="0" xfId="0" applyBorder="1" applyAlignment="1" quotePrefix="1">
      <alignment/>
    </xf>
    <xf numFmtId="44" fontId="0" fillId="0" borderId="0" xfId="58" applyFont="1" applyBorder="1" applyAlignment="1">
      <alignment/>
    </xf>
    <xf numFmtId="0" fontId="0" fillId="0" borderId="39" xfId="0" applyBorder="1" applyAlignment="1">
      <alignment/>
    </xf>
    <xf numFmtId="44" fontId="0" fillId="0" borderId="39" xfId="58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30" xfId="0" applyBorder="1" applyAlignment="1">
      <alignment/>
    </xf>
    <xf numFmtId="0" fontId="9" fillId="11" borderId="32" xfId="0" applyFont="1" applyFill="1" applyBorder="1" applyAlignment="1">
      <alignment/>
    </xf>
    <xf numFmtId="0" fontId="9" fillId="11" borderId="39" xfId="0" applyFont="1" applyFill="1" applyBorder="1" applyAlignment="1">
      <alignment/>
    </xf>
    <xf numFmtId="44" fontId="9" fillId="11" borderId="39" xfId="0" applyNumberFormat="1" applyFont="1" applyFill="1" applyBorder="1" applyAlignment="1">
      <alignment/>
    </xf>
    <xf numFmtId="44" fontId="9" fillId="11" borderId="39" xfId="58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1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6.7109375" style="0" customWidth="1"/>
    <col min="4" max="4" width="48.00390625" style="0" customWidth="1"/>
    <col min="5" max="5" width="19.7109375" style="0" customWidth="1"/>
    <col min="6" max="6" width="24.57421875" style="0" customWidth="1"/>
    <col min="7" max="7" width="15.57421875" style="0" customWidth="1"/>
  </cols>
  <sheetData>
    <row r="2" spans="3:6" ht="12.75">
      <c r="C2" s="14" t="s">
        <v>0</v>
      </c>
      <c r="D2" s="14"/>
      <c r="E2" s="14"/>
      <c r="F2" t="s">
        <v>146</v>
      </c>
    </row>
    <row r="3" spans="3:5" ht="12.75">
      <c r="C3" s="14" t="s">
        <v>1</v>
      </c>
      <c r="D3" s="14"/>
      <c r="E3" s="14"/>
    </row>
    <row r="5" spans="1:7" ht="12.75">
      <c r="A5" s="2"/>
      <c r="B5" s="2"/>
      <c r="C5" s="2"/>
      <c r="D5" s="2"/>
      <c r="E5" s="2"/>
      <c r="F5" s="127"/>
      <c r="G5" s="102"/>
    </row>
    <row r="6" spans="1:7" ht="37.5" customHeight="1">
      <c r="A6" s="49" t="s">
        <v>8</v>
      </c>
      <c r="B6" s="52" t="s">
        <v>2</v>
      </c>
      <c r="C6" s="46" t="s">
        <v>3</v>
      </c>
      <c r="D6" s="104" t="s">
        <v>19</v>
      </c>
      <c r="E6" s="104" t="s">
        <v>4</v>
      </c>
      <c r="F6" s="111" t="s">
        <v>5</v>
      </c>
      <c r="G6" s="112" t="s">
        <v>6</v>
      </c>
    </row>
    <row r="7" spans="1:7" ht="12.75">
      <c r="A7" s="42"/>
      <c r="B7" s="1"/>
      <c r="C7" s="103"/>
      <c r="D7" s="106"/>
      <c r="E7" s="106"/>
      <c r="F7" s="106"/>
      <c r="G7" s="105"/>
    </row>
    <row r="8" spans="1:7" ht="12.75">
      <c r="A8" s="51" t="s">
        <v>9</v>
      </c>
      <c r="B8" s="50" t="s">
        <v>10</v>
      </c>
      <c r="C8" s="99" t="s">
        <v>18</v>
      </c>
      <c r="D8" s="107" t="s">
        <v>72</v>
      </c>
      <c r="E8" s="109">
        <v>100000</v>
      </c>
      <c r="F8" s="107">
        <v>0</v>
      </c>
      <c r="G8" s="105">
        <f>F8/E8*100</f>
        <v>0</v>
      </c>
    </row>
    <row r="9" spans="1:7" ht="12.75">
      <c r="A9" s="9"/>
      <c r="B9" s="3"/>
      <c r="C9" s="100">
        <v>2010</v>
      </c>
      <c r="D9" s="108" t="s">
        <v>12</v>
      </c>
      <c r="E9" s="110">
        <v>454047</v>
      </c>
      <c r="F9" s="205">
        <v>454043.55</v>
      </c>
      <c r="G9" s="115">
        <f>F9/E9*100</f>
        <v>99.99924016676688</v>
      </c>
    </row>
    <row r="10" spans="1:7" ht="12.75">
      <c r="A10" s="132" t="s">
        <v>7</v>
      </c>
      <c r="B10" s="53" t="s">
        <v>10</v>
      </c>
      <c r="C10" s="47"/>
      <c r="D10" s="101" t="s">
        <v>13</v>
      </c>
      <c r="E10" s="113">
        <f>SUM(E8:E9)</f>
        <v>554047</v>
      </c>
      <c r="F10" s="206">
        <f>SUM(F8:F9)</f>
        <v>454043.55</v>
      </c>
      <c r="G10" s="116">
        <f>F10*100/E10</f>
        <v>81.9503670266241</v>
      </c>
    </row>
    <row r="11" spans="1:7" ht="15.75" customHeight="1">
      <c r="A11" s="181" t="s">
        <v>9</v>
      </c>
      <c r="B11" s="182"/>
      <c r="C11" s="182"/>
      <c r="D11" s="183" t="s">
        <v>14</v>
      </c>
      <c r="E11" s="184">
        <f>SUM(E10)</f>
        <v>554047</v>
      </c>
      <c r="F11" s="207">
        <f>SUM(F10)</f>
        <v>454043.55</v>
      </c>
      <c r="G11" s="217">
        <f>F11*100/E11</f>
        <v>81.9503670266241</v>
      </c>
    </row>
    <row r="12" spans="1:7" ht="12.75">
      <c r="A12" s="1" t="s">
        <v>15</v>
      </c>
      <c r="B12" s="38" t="s">
        <v>16</v>
      </c>
      <c r="C12" s="42" t="s">
        <v>17</v>
      </c>
      <c r="D12" s="44" t="s">
        <v>24</v>
      </c>
      <c r="E12" s="39">
        <v>2500</v>
      </c>
      <c r="F12" s="118">
        <v>312.64</v>
      </c>
      <c r="G12" s="121">
        <f>F12*100/E12</f>
        <v>12.5056</v>
      </c>
    </row>
    <row r="13" spans="1:7" ht="12.75">
      <c r="A13" s="3"/>
      <c r="B13" s="35"/>
      <c r="C13" s="43" t="s">
        <v>20</v>
      </c>
      <c r="D13" s="45" t="s">
        <v>21</v>
      </c>
      <c r="E13" s="40">
        <v>2000</v>
      </c>
      <c r="F13" s="119">
        <v>330</v>
      </c>
      <c r="G13" s="114">
        <f aca="true" t="shared" si="0" ref="G13:G76">F13*100/E13</f>
        <v>16.5</v>
      </c>
    </row>
    <row r="14" spans="1:7" ht="12.75">
      <c r="A14" s="28" t="s">
        <v>7</v>
      </c>
      <c r="B14" s="37" t="s">
        <v>16</v>
      </c>
      <c r="C14" s="37"/>
      <c r="D14" s="41" t="s">
        <v>22</v>
      </c>
      <c r="E14" s="32">
        <f>SUM(E12:E13)</f>
        <v>4500</v>
      </c>
      <c r="F14" s="208">
        <f>SUM(F12:F13)</f>
        <v>642.64</v>
      </c>
      <c r="G14" s="123">
        <f t="shared" si="0"/>
        <v>14.280888888888889</v>
      </c>
    </row>
    <row r="15" spans="1:7" ht="15">
      <c r="A15" s="98" t="s">
        <v>15</v>
      </c>
      <c r="B15" s="95"/>
      <c r="C15" s="95"/>
      <c r="D15" s="170" t="s">
        <v>23</v>
      </c>
      <c r="E15" s="95">
        <f>SUM(E14)</f>
        <v>4500</v>
      </c>
      <c r="F15" s="175">
        <f>SUM(F14)</f>
        <v>642.64</v>
      </c>
      <c r="G15" s="122">
        <f t="shared" si="0"/>
        <v>14.280888888888889</v>
      </c>
    </row>
    <row r="16" spans="1:7" ht="12.75">
      <c r="A16" s="7">
        <v>600</v>
      </c>
      <c r="B16" s="7">
        <v>60095</v>
      </c>
      <c r="C16" s="15" t="s">
        <v>17</v>
      </c>
      <c r="D16" s="7" t="s">
        <v>24</v>
      </c>
      <c r="E16" s="13">
        <v>3660</v>
      </c>
      <c r="F16" s="171">
        <v>1830</v>
      </c>
      <c r="G16" s="117">
        <f t="shared" si="0"/>
        <v>50</v>
      </c>
    </row>
    <row r="17" spans="1:7" ht="12.75">
      <c r="A17" s="132" t="s">
        <v>7</v>
      </c>
      <c r="B17" s="67">
        <v>60095</v>
      </c>
      <c r="C17" s="67"/>
      <c r="D17" s="21" t="s">
        <v>13</v>
      </c>
      <c r="E17" s="133">
        <f>SUM(E16)</f>
        <v>3660</v>
      </c>
      <c r="F17" s="133">
        <f>SUM(F16)</f>
        <v>1830</v>
      </c>
      <c r="G17" s="125">
        <f t="shared" si="0"/>
        <v>50</v>
      </c>
    </row>
    <row r="18" spans="1:7" ht="15">
      <c r="A18" s="185">
        <v>600</v>
      </c>
      <c r="B18" s="185"/>
      <c r="C18" s="185"/>
      <c r="D18" s="185" t="s">
        <v>25</v>
      </c>
      <c r="E18" s="186">
        <f>SUM(E17)</f>
        <v>3660</v>
      </c>
      <c r="F18" s="209">
        <f>SUM(F17)</f>
        <v>1830</v>
      </c>
      <c r="G18" s="194">
        <f t="shared" si="0"/>
        <v>50</v>
      </c>
    </row>
    <row r="19" spans="1:7" ht="12.75">
      <c r="A19" s="30"/>
      <c r="B19" s="2">
        <v>63095</v>
      </c>
      <c r="C19" s="38" t="s">
        <v>17</v>
      </c>
      <c r="D19" s="2" t="s">
        <v>24</v>
      </c>
      <c r="E19" s="36">
        <v>2000</v>
      </c>
      <c r="F19" s="118">
        <v>700</v>
      </c>
      <c r="G19" s="121">
        <f t="shared" si="0"/>
        <v>35</v>
      </c>
    </row>
    <row r="20" spans="1:7" ht="12.75">
      <c r="A20" s="9"/>
      <c r="B20" s="3"/>
      <c r="C20" s="48" t="s">
        <v>26</v>
      </c>
      <c r="D20" s="3" t="s">
        <v>27</v>
      </c>
      <c r="E20" s="12">
        <v>1000</v>
      </c>
      <c r="F20" s="119">
        <v>0</v>
      </c>
      <c r="G20" s="114">
        <f t="shared" si="0"/>
        <v>0</v>
      </c>
    </row>
    <row r="21" spans="1:7" ht="12.75">
      <c r="A21" s="28" t="s">
        <v>7</v>
      </c>
      <c r="B21" s="28">
        <v>63095</v>
      </c>
      <c r="C21" s="28"/>
      <c r="D21" s="28" t="s">
        <v>13</v>
      </c>
      <c r="E21" s="32">
        <f>SUM(E19:E20)</f>
        <v>3000</v>
      </c>
      <c r="F21" s="210">
        <f>SUM(F19:F20)</f>
        <v>700</v>
      </c>
      <c r="G21" s="123">
        <f t="shared" si="0"/>
        <v>23.333333333333332</v>
      </c>
    </row>
    <row r="22" spans="1:7" ht="15">
      <c r="A22" s="187">
        <v>630</v>
      </c>
      <c r="B22" s="78"/>
      <c r="C22" s="78"/>
      <c r="D22" s="78" t="s">
        <v>28</v>
      </c>
      <c r="E22" s="188">
        <f>SUM(E21)</f>
        <v>3000</v>
      </c>
      <c r="F22" s="211">
        <f>SUM(F21)</f>
        <v>700</v>
      </c>
      <c r="G22" s="194">
        <f t="shared" si="0"/>
        <v>23.333333333333332</v>
      </c>
    </row>
    <row r="23" spans="1:7" ht="12.75">
      <c r="A23" s="30"/>
      <c r="B23" s="30">
        <v>70005</v>
      </c>
      <c r="C23" s="42" t="s">
        <v>29</v>
      </c>
      <c r="D23" s="2" t="s">
        <v>30</v>
      </c>
      <c r="E23" s="59">
        <v>2545</v>
      </c>
      <c r="F23" s="129">
        <v>2567.94</v>
      </c>
      <c r="G23" s="121">
        <f t="shared" si="0"/>
        <v>100.90137524557957</v>
      </c>
    </row>
    <row r="24" spans="1:7" ht="12.75">
      <c r="A24" s="8"/>
      <c r="B24" s="8"/>
      <c r="C24" s="54" t="s">
        <v>17</v>
      </c>
      <c r="D24" s="4" t="s">
        <v>24</v>
      </c>
      <c r="E24" s="60">
        <v>48500</v>
      </c>
      <c r="F24" s="130">
        <v>22913.18</v>
      </c>
      <c r="G24" s="128">
        <f t="shared" si="0"/>
        <v>47.24367010309278</v>
      </c>
    </row>
    <row r="25" spans="1:7" ht="12.75">
      <c r="A25" s="8"/>
      <c r="B25" s="8"/>
      <c r="C25" s="54" t="s">
        <v>31</v>
      </c>
      <c r="D25" s="4" t="s">
        <v>32</v>
      </c>
      <c r="E25" s="60">
        <v>5000</v>
      </c>
      <c r="F25" s="130">
        <v>6186.5</v>
      </c>
      <c r="G25" s="128">
        <f t="shared" si="0"/>
        <v>123.73</v>
      </c>
    </row>
    <row r="26" spans="1:7" ht="12.75">
      <c r="A26" s="8"/>
      <c r="B26" s="8"/>
      <c r="C26" s="54" t="s">
        <v>18</v>
      </c>
      <c r="D26" s="4" t="s">
        <v>11</v>
      </c>
      <c r="E26" s="60">
        <v>100000</v>
      </c>
      <c r="F26" s="130">
        <v>0</v>
      </c>
      <c r="G26" s="128">
        <f t="shared" si="0"/>
        <v>0</v>
      </c>
    </row>
    <row r="27" spans="1:7" ht="12.75">
      <c r="A27" s="9"/>
      <c r="B27" s="9"/>
      <c r="C27" s="55" t="s">
        <v>33</v>
      </c>
      <c r="D27" s="3" t="s">
        <v>34</v>
      </c>
      <c r="E27" s="61">
        <v>100</v>
      </c>
      <c r="F27" s="131">
        <v>43.49</v>
      </c>
      <c r="G27" s="114">
        <f t="shared" si="0"/>
        <v>43.49</v>
      </c>
    </row>
    <row r="28" spans="1:7" ht="12.75">
      <c r="A28" s="28" t="s">
        <v>7</v>
      </c>
      <c r="B28" s="28">
        <v>70005</v>
      </c>
      <c r="C28" s="28"/>
      <c r="D28" s="28" t="s">
        <v>35</v>
      </c>
      <c r="E28" s="32">
        <f>SUM(E23:E27)</f>
        <v>156145</v>
      </c>
      <c r="F28" s="208">
        <f>SUM(F23:F27)</f>
        <v>31711.11</v>
      </c>
      <c r="G28" s="123">
        <f t="shared" si="0"/>
        <v>20.30875788529892</v>
      </c>
    </row>
    <row r="29" spans="1:7" ht="15">
      <c r="A29" s="187">
        <v>700</v>
      </c>
      <c r="B29" s="78"/>
      <c r="C29" s="78"/>
      <c r="D29" s="78" t="s">
        <v>36</v>
      </c>
      <c r="E29" s="189">
        <f>SUM(E28)</f>
        <v>156145</v>
      </c>
      <c r="F29" s="212">
        <f>SUM(F28)</f>
        <v>31711.11</v>
      </c>
      <c r="G29" s="194">
        <f t="shared" si="0"/>
        <v>20.30875788529892</v>
      </c>
    </row>
    <row r="30" spans="1:7" ht="12.75">
      <c r="A30" s="30"/>
      <c r="B30" s="2">
        <v>75011</v>
      </c>
      <c r="C30" s="2">
        <v>2010</v>
      </c>
      <c r="D30" s="57" t="s">
        <v>12</v>
      </c>
      <c r="E30" s="62">
        <v>68300</v>
      </c>
      <c r="F30" s="118">
        <v>33679</v>
      </c>
      <c r="G30" s="121">
        <f t="shared" si="0"/>
        <v>49.3103953147877</v>
      </c>
    </row>
    <row r="31" spans="1:7" ht="12.75">
      <c r="A31" s="9"/>
      <c r="B31" s="3"/>
      <c r="C31" s="3">
        <v>2360</v>
      </c>
      <c r="D31" s="58" t="s">
        <v>37</v>
      </c>
      <c r="E31" s="63">
        <v>10</v>
      </c>
      <c r="F31" s="119">
        <v>6.2</v>
      </c>
      <c r="G31" s="128">
        <f t="shared" si="0"/>
        <v>62</v>
      </c>
    </row>
    <row r="32" spans="1:7" s="25" customFormat="1" ht="12.75">
      <c r="A32" s="47" t="s">
        <v>38</v>
      </c>
      <c r="B32" s="47">
        <v>75011</v>
      </c>
      <c r="C32" s="47"/>
      <c r="D32" s="21" t="s">
        <v>39</v>
      </c>
      <c r="E32" s="64">
        <f>SUM(E30:E31)</f>
        <v>68310</v>
      </c>
      <c r="F32" s="137">
        <f>SUM(F30:F31)</f>
        <v>33685.2</v>
      </c>
      <c r="G32" s="139">
        <f t="shared" si="0"/>
        <v>49.31225296442687</v>
      </c>
    </row>
    <row r="33" spans="1:7" s="25" customFormat="1" ht="12.75">
      <c r="A33" s="83"/>
      <c r="B33" s="134"/>
      <c r="C33" s="28"/>
      <c r="D33" s="135"/>
      <c r="E33" s="126"/>
      <c r="F33" s="138"/>
      <c r="G33" s="114"/>
    </row>
    <row r="34" spans="1:7" s="25" customFormat="1" ht="12.75">
      <c r="A34" s="218"/>
      <c r="B34" s="219"/>
      <c r="C34" s="17"/>
      <c r="D34" s="18"/>
      <c r="E34" s="220"/>
      <c r="F34" s="221"/>
      <c r="G34" s="121"/>
    </row>
    <row r="35" spans="1:7" ht="12.75">
      <c r="A35" s="30"/>
      <c r="B35" s="33">
        <v>75023</v>
      </c>
      <c r="C35" s="65" t="s">
        <v>26</v>
      </c>
      <c r="D35" s="36" t="s">
        <v>27</v>
      </c>
      <c r="E35" s="36">
        <v>6000</v>
      </c>
      <c r="F35" s="129">
        <v>11208.88</v>
      </c>
      <c r="G35" s="121">
        <f t="shared" si="0"/>
        <v>186.81466666666665</v>
      </c>
    </row>
    <row r="36" spans="1:7" ht="12.75">
      <c r="A36" s="9"/>
      <c r="B36" s="35"/>
      <c r="C36" s="66" t="s">
        <v>40</v>
      </c>
      <c r="D36" s="12" t="s">
        <v>41</v>
      </c>
      <c r="E36" s="12">
        <v>438</v>
      </c>
      <c r="F36" s="131">
        <v>468</v>
      </c>
      <c r="G36" s="114">
        <f t="shared" si="0"/>
        <v>106.84931506849315</v>
      </c>
    </row>
    <row r="37" spans="1:7" s="20" customFormat="1" ht="12.75">
      <c r="A37" s="28" t="s">
        <v>38</v>
      </c>
      <c r="B37" s="28">
        <v>75023</v>
      </c>
      <c r="C37" s="28"/>
      <c r="D37" s="28" t="s">
        <v>42</v>
      </c>
      <c r="E37" s="32">
        <f>SUM(E35:E36)</f>
        <v>6438</v>
      </c>
      <c r="F37" s="210">
        <f>SUM(F35:F36)</f>
        <v>11676.88</v>
      </c>
      <c r="G37" s="123">
        <f t="shared" si="0"/>
        <v>181.37433985709848</v>
      </c>
    </row>
    <row r="38" spans="1:7" ht="15">
      <c r="A38" s="70">
        <v>750</v>
      </c>
      <c r="B38" s="71"/>
      <c r="C38" s="71"/>
      <c r="D38" s="71" t="s">
        <v>43</v>
      </c>
      <c r="E38" s="73">
        <f>SUM(E37,E32)</f>
        <v>74748</v>
      </c>
      <c r="F38" s="213">
        <f>SUM(F37,F32)</f>
        <v>45362.079999999994</v>
      </c>
      <c r="G38" s="190">
        <f>F38*100/E38</f>
        <v>60.686680580082395</v>
      </c>
    </row>
    <row r="39" spans="1:7" ht="12.75">
      <c r="A39" s="7"/>
      <c r="B39" s="7">
        <v>75101</v>
      </c>
      <c r="C39" s="7">
        <v>2010</v>
      </c>
      <c r="D39" s="7" t="s">
        <v>12</v>
      </c>
      <c r="E39" s="13">
        <v>1380</v>
      </c>
      <c r="F39" s="171">
        <v>690</v>
      </c>
      <c r="G39" s="117">
        <f t="shared" si="0"/>
        <v>50</v>
      </c>
    </row>
    <row r="40" spans="1:7" ht="12.75">
      <c r="A40" s="22" t="s">
        <v>7</v>
      </c>
      <c r="B40" s="22">
        <v>75101</v>
      </c>
      <c r="C40" s="22"/>
      <c r="D40" s="22" t="s">
        <v>44</v>
      </c>
      <c r="E40" s="16">
        <f>SUM(E39)</f>
        <v>1380</v>
      </c>
      <c r="F40" s="172">
        <f>SUM(F39)</f>
        <v>690</v>
      </c>
      <c r="G40" s="125">
        <f t="shared" si="0"/>
        <v>50</v>
      </c>
    </row>
    <row r="41" spans="1:7" ht="12.75">
      <c r="A41" s="7"/>
      <c r="B41" s="7">
        <v>75107</v>
      </c>
      <c r="C41" s="7">
        <v>2010</v>
      </c>
      <c r="D41" s="7" t="s">
        <v>12</v>
      </c>
      <c r="E41" s="13">
        <v>14585</v>
      </c>
      <c r="F41" s="171">
        <v>20210</v>
      </c>
      <c r="G41" s="117">
        <f t="shared" si="0"/>
        <v>138.56702091189578</v>
      </c>
    </row>
    <row r="42" spans="1:7" ht="12.75">
      <c r="A42" s="22" t="s">
        <v>7</v>
      </c>
      <c r="B42" s="22">
        <v>75107</v>
      </c>
      <c r="C42" s="22"/>
      <c r="D42" s="22" t="s">
        <v>62</v>
      </c>
      <c r="E42" s="16">
        <f>SUM(E41)</f>
        <v>14585</v>
      </c>
      <c r="F42" s="172">
        <f>SUM(F41)</f>
        <v>20210</v>
      </c>
      <c r="G42" s="125">
        <f t="shared" si="0"/>
        <v>138.56702091189578</v>
      </c>
    </row>
    <row r="43" spans="1:7" ht="15">
      <c r="A43" s="191">
        <v>751</v>
      </c>
      <c r="B43" s="192"/>
      <c r="C43" s="192"/>
      <c r="D43" s="192" t="s">
        <v>44</v>
      </c>
      <c r="E43" s="193">
        <f>SUM(E42,E40)</f>
        <v>15965</v>
      </c>
      <c r="F43" s="214">
        <f>SUM(F42,F40)</f>
        <v>20900</v>
      </c>
      <c r="G43" s="194">
        <f t="shared" si="0"/>
        <v>130.91136861885374</v>
      </c>
    </row>
    <row r="44" spans="1:7" ht="12.75">
      <c r="A44" s="146"/>
      <c r="B44" s="152">
        <v>75495</v>
      </c>
      <c r="C44" s="147" t="s">
        <v>141</v>
      </c>
      <c r="D44" s="152" t="s">
        <v>34</v>
      </c>
      <c r="E44" s="154">
        <v>0</v>
      </c>
      <c r="F44" s="148">
        <v>0.47</v>
      </c>
      <c r="G44" s="202"/>
    </row>
    <row r="45" spans="1:7" ht="12.75">
      <c r="A45" s="149"/>
      <c r="B45" s="153"/>
      <c r="C45" s="150" t="s">
        <v>142</v>
      </c>
      <c r="D45" s="153" t="s">
        <v>34</v>
      </c>
      <c r="E45" s="155">
        <v>0</v>
      </c>
      <c r="F45" s="151">
        <v>0.08</v>
      </c>
      <c r="G45" s="203"/>
    </row>
    <row r="46" spans="1:7" ht="12.75">
      <c r="A46" s="141" t="s">
        <v>7</v>
      </c>
      <c r="B46" s="142">
        <v>75495</v>
      </c>
      <c r="C46" s="143"/>
      <c r="D46" s="144" t="s">
        <v>121</v>
      </c>
      <c r="E46" s="156"/>
      <c r="F46" s="145">
        <f>SUM(F44:F45)</f>
        <v>0.5499999999999999</v>
      </c>
      <c r="G46" s="204"/>
    </row>
    <row r="47" spans="1:7" s="140" customFormat="1" ht="15">
      <c r="A47" s="195">
        <v>754</v>
      </c>
      <c r="B47" s="196"/>
      <c r="C47" s="197"/>
      <c r="D47" s="198" t="s">
        <v>143</v>
      </c>
      <c r="E47" s="199">
        <f>SUM(E44:E46)</f>
        <v>0</v>
      </c>
      <c r="F47" s="200">
        <f>SUM(F46)</f>
        <v>0.5499999999999999</v>
      </c>
      <c r="G47" s="201"/>
    </row>
    <row r="48" spans="1:7" ht="12.75">
      <c r="A48" s="5"/>
      <c r="B48" s="6">
        <v>75601</v>
      </c>
      <c r="C48" s="31" t="s">
        <v>45</v>
      </c>
      <c r="D48" s="7" t="s">
        <v>46</v>
      </c>
      <c r="E48" s="13">
        <v>7000</v>
      </c>
      <c r="F48" s="171">
        <v>4255.76</v>
      </c>
      <c r="G48" s="117">
        <f t="shared" si="0"/>
        <v>60.796571428571426</v>
      </c>
    </row>
    <row r="49" spans="1:7" ht="12.75">
      <c r="A49" s="47" t="s">
        <v>7</v>
      </c>
      <c r="B49" s="47">
        <v>75601</v>
      </c>
      <c r="C49" s="17"/>
      <c r="D49" s="17" t="s">
        <v>63</v>
      </c>
      <c r="E49" s="19">
        <f>SUM(E48)</f>
        <v>7000</v>
      </c>
      <c r="F49" s="215">
        <f>SUM(F48)</f>
        <v>4255.76</v>
      </c>
      <c r="G49" s="139">
        <f t="shared" si="0"/>
        <v>60.796571428571426</v>
      </c>
    </row>
    <row r="50" spans="1:7" ht="12.75">
      <c r="A50" s="30"/>
      <c r="B50" s="30">
        <v>75615</v>
      </c>
      <c r="C50" s="68" t="s">
        <v>47</v>
      </c>
      <c r="D50" s="33" t="s">
        <v>48</v>
      </c>
      <c r="E50" s="36">
        <v>1012000</v>
      </c>
      <c r="F50" s="129">
        <v>487301.48</v>
      </c>
      <c r="G50" s="121">
        <f t="shared" si="0"/>
        <v>48.15232015810277</v>
      </c>
    </row>
    <row r="51" spans="1:7" ht="12.75">
      <c r="A51" s="8"/>
      <c r="B51" s="8"/>
      <c r="C51" s="26" t="s">
        <v>49</v>
      </c>
      <c r="D51" s="29" t="s">
        <v>50</v>
      </c>
      <c r="E51" s="56">
        <v>27500</v>
      </c>
      <c r="F51" s="130">
        <v>14164</v>
      </c>
      <c r="G51" s="128">
        <f t="shared" si="0"/>
        <v>51.50545454545455</v>
      </c>
    </row>
    <row r="52" spans="1:7" ht="12.75">
      <c r="A52" s="8"/>
      <c r="B52" s="8"/>
      <c r="C52" s="26" t="s">
        <v>51</v>
      </c>
      <c r="D52" s="29" t="s">
        <v>52</v>
      </c>
      <c r="E52" s="56">
        <v>22000</v>
      </c>
      <c r="F52" s="130">
        <v>11737.5</v>
      </c>
      <c r="G52" s="128">
        <f t="shared" si="0"/>
        <v>53.35227272727273</v>
      </c>
    </row>
    <row r="53" spans="1:7" ht="12.75">
      <c r="A53" s="8"/>
      <c r="B53" s="8"/>
      <c r="C53" s="26" t="s">
        <v>53</v>
      </c>
      <c r="D53" s="29" t="s">
        <v>54</v>
      </c>
      <c r="E53" s="56">
        <v>31800</v>
      </c>
      <c r="F53" s="130">
        <v>10636</v>
      </c>
      <c r="G53" s="128">
        <f t="shared" si="0"/>
        <v>33.44654088050314</v>
      </c>
    </row>
    <row r="54" spans="1:7" ht="12.75">
      <c r="A54" s="8"/>
      <c r="B54" s="8"/>
      <c r="C54" s="26" t="s">
        <v>55</v>
      </c>
      <c r="D54" s="29" t="s">
        <v>56</v>
      </c>
      <c r="E54" s="56">
        <v>5000</v>
      </c>
      <c r="F54" s="130">
        <v>660</v>
      </c>
      <c r="G54" s="128">
        <f t="shared" si="0"/>
        <v>13.2</v>
      </c>
    </row>
    <row r="55" spans="1:7" ht="12.75">
      <c r="A55" s="8"/>
      <c r="B55" s="8"/>
      <c r="C55" s="26" t="s">
        <v>57</v>
      </c>
      <c r="D55" s="29" t="s">
        <v>58</v>
      </c>
      <c r="E55" s="56">
        <v>100</v>
      </c>
      <c r="F55" s="130">
        <v>0</v>
      </c>
      <c r="G55" s="128">
        <f t="shared" si="0"/>
        <v>0</v>
      </c>
    </row>
    <row r="56" spans="1:7" ht="12.75">
      <c r="A56" s="9"/>
      <c r="B56" s="9"/>
      <c r="C56" s="69" t="s">
        <v>59</v>
      </c>
      <c r="D56" s="35" t="s">
        <v>60</v>
      </c>
      <c r="E56" s="12">
        <v>1000</v>
      </c>
      <c r="F56" s="131">
        <v>32.52</v>
      </c>
      <c r="G56" s="114">
        <f t="shared" si="0"/>
        <v>3.2520000000000007</v>
      </c>
    </row>
    <row r="57" spans="1:7" s="20" customFormat="1" ht="12.75">
      <c r="A57" s="28" t="s">
        <v>38</v>
      </c>
      <c r="B57" s="28">
        <v>75615</v>
      </c>
      <c r="C57" s="28"/>
      <c r="D57" s="28" t="s">
        <v>61</v>
      </c>
      <c r="E57" s="32">
        <f>SUM(E50:E56)</f>
        <v>1099400</v>
      </c>
      <c r="F57" s="208">
        <f>SUM(F50:F56)</f>
        <v>524531.5</v>
      </c>
      <c r="G57" s="158">
        <f t="shared" si="0"/>
        <v>47.710705839548844</v>
      </c>
    </row>
    <row r="58" spans="1:7" ht="12.75">
      <c r="A58" s="222"/>
      <c r="B58" s="2">
        <v>75616</v>
      </c>
      <c r="C58" s="26" t="s">
        <v>47</v>
      </c>
      <c r="D58" s="11" t="s">
        <v>48</v>
      </c>
      <c r="E58" s="27">
        <v>1045000</v>
      </c>
      <c r="F58" s="157">
        <v>556678.54</v>
      </c>
      <c r="G58" s="121">
        <f t="shared" si="0"/>
        <v>53.27067368421053</v>
      </c>
    </row>
    <row r="59" spans="1:7" ht="12.75">
      <c r="A59" s="222"/>
      <c r="B59" s="4"/>
      <c r="C59" s="26" t="s">
        <v>49</v>
      </c>
      <c r="D59" s="11" t="s">
        <v>50</v>
      </c>
      <c r="E59" s="27">
        <v>260000</v>
      </c>
      <c r="F59" s="157">
        <v>127479.68</v>
      </c>
      <c r="G59" s="128">
        <f t="shared" si="0"/>
        <v>49.030646153846156</v>
      </c>
    </row>
    <row r="60" spans="1:7" ht="12.75">
      <c r="A60" s="222"/>
      <c r="B60" s="4"/>
      <c r="C60" s="26" t="s">
        <v>51</v>
      </c>
      <c r="D60" s="11" t="s">
        <v>52</v>
      </c>
      <c r="E60" s="27">
        <v>8400</v>
      </c>
      <c r="F60" s="157">
        <v>4648.77</v>
      </c>
      <c r="G60" s="128">
        <f t="shared" si="0"/>
        <v>55.34250000000001</v>
      </c>
    </row>
    <row r="61" spans="1:7" ht="12.75">
      <c r="A61" s="222"/>
      <c r="B61" s="4"/>
      <c r="C61" s="26" t="s">
        <v>53</v>
      </c>
      <c r="D61" s="11" t="s">
        <v>54</v>
      </c>
      <c r="E61" s="27">
        <v>48000</v>
      </c>
      <c r="F61" s="157">
        <v>27648.5</v>
      </c>
      <c r="G61" s="128">
        <f t="shared" si="0"/>
        <v>57.60104166666667</v>
      </c>
    </row>
    <row r="62" spans="1:7" ht="12.75">
      <c r="A62" s="222"/>
      <c r="B62" s="4"/>
      <c r="C62" s="26" t="s">
        <v>64</v>
      </c>
      <c r="D62" s="11" t="s">
        <v>65</v>
      </c>
      <c r="E62" s="27">
        <v>20000</v>
      </c>
      <c r="F62" s="157">
        <v>6605</v>
      </c>
      <c r="G62" s="128">
        <f t="shared" si="0"/>
        <v>33.025</v>
      </c>
    </row>
    <row r="63" spans="1:7" ht="12.75">
      <c r="A63" s="222"/>
      <c r="B63" s="4"/>
      <c r="C63" s="26" t="s">
        <v>66</v>
      </c>
      <c r="D63" s="11" t="s">
        <v>67</v>
      </c>
      <c r="E63" s="27">
        <v>3000</v>
      </c>
      <c r="F63" s="157">
        <v>1001</v>
      </c>
      <c r="G63" s="128">
        <f t="shared" si="0"/>
        <v>33.36666666666667</v>
      </c>
    </row>
    <row r="64" spans="1:7" ht="12.75">
      <c r="A64" s="222"/>
      <c r="B64" s="4"/>
      <c r="C64" s="26" t="s">
        <v>55</v>
      </c>
      <c r="D64" s="11" t="s">
        <v>68</v>
      </c>
      <c r="E64" s="27">
        <v>120000</v>
      </c>
      <c r="F64" s="157">
        <v>76565.1</v>
      </c>
      <c r="G64" s="128">
        <f t="shared" si="0"/>
        <v>63.80425000000001</v>
      </c>
    </row>
    <row r="65" spans="1:7" ht="12.75">
      <c r="A65" s="222"/>
      <c r="B65" s="4"/>
      <c r="C65" s="26" t="s">
        <v>90</v>
      </c>
      <c r="D65" s="11" t="s">
        <v>91</v>
      </c>
      <c r="E65" s="27">
        <v>1790</v>
      </c>
      <c r="F65" s="157">
        <v>0</v>
      </c>
      <c r="G65" s="128">
        <f t="shared" si="0"/>
        <v>0</v>
      </c>
    </row>
    <row r="66" spans="1:7" ht="12.75">
      <c r="A66" s="222"/>
      <c r="B66" s="4"/>
      <c r="C66" s="26" t="s">
        <v>57</v>
      </c>
      <c r="D66" s="11" t="s">
        <v>69</v>
      </c>
      <c r="E66" s="27">
        <v>4000</v>
      </c>
      <c r="F66" s="157">
        <v>2332.96</v>
      </c>
      <c r="G66" s="128">
        <f t="shared" si="0"/>
        <v>58.324</v>
      </c>
    </row>
    <row r="67" spans="1:7" ht="12.75">
      <c r="A67" s="222"/>
      <c r="B67" s="4"/>
      <c r="C67" s="26" t="s">
        <v>59</v>
      </c>
      <c r="D67" s="11" t="s">
        <v>60</v>
      </c>
      <c r="E67" s="27">
        <v>5000</v>
      </c>
      <c r="F67" s="157">
        <v>4058.78</v>
      </c>
      <c r="G67" s="128">
        <f t="shared" si="0"/>
        <v>81.1756</v>
      </c>
    </row>
    <row r="68" spans="1:7" ht="12.75">
      <c r="A68" s="223"/>
      <c r="B68" s="3"/>
      <c r="C68" s="69" t="s">
        <v>70</v>
      </c>
      <c r="D68" s="45" t="s">
        <v>71</v>
      </c>
      <c r="E68" s="63">
        <v>100</v>
      </c>
      <c r="F68" s="224">
        <v>61.6</v>
      </c>
      <c r="G68" s="114">
        <f t="shared" si="0"/>
        <v>61.6</v>
      </c>
    </row>
    <row r="69" spans="1:7" ht="12.75">
      <c r="A69" s="22" t="s">
        <v>38</v>
      </c>
      <c r="B69" s="22">
        <v>75616</v>
      </c>
      <c r="C69" s="22"/>
      <c r="D69" s="22" t="s">
        <v>73</v>
      </c>
      <c r="E69" s="24">
        <f>SUM(E58:E68)</f>
        <v>1515290</v>
      </c>
      <c r="F69" s="216">
        <f>SUM(F58:F68)</f>
        <v>807079.9299999999</v>
      </c>
      <c r="G69" s="125">
        <f t="shared" si="0"/>
        <v>53.262407195982284</v>
      </c>
    </row>
    <row r="70" spans="1:7" ht="12.75">
      <c r="A70" s="222"/>
      <c r="B70" s="2">
        <v>75618</v>
      </c>
      <c r="C70" s="26" t="s">
        <v>74</v>
      </c>
      <c r="D70" s="11" t="s">
        <v>75</v>
      </c>
      <c r="E70" s="27">
        <v>20000</v>
      </c>
      <c r="F70" s="157">
        <v>8485</v>
      </c>
      <c r="G70" s="117">
        <f t="shared" si="0"/>
        <v>42.425</v>
      </c>
    </row>
    <row r="71" spans="1:7" ht="12.75">
      <c r="A71" s="222"/>
      <c r="B71" s="4"/>
      <c r="C71" s="26" t="s">
        <v>76</v>
      </c>
      <c r="D71" s="11" t="s">
        <v>77</v>
      </c>
      <c r="E71" s="27">
        <v>10000</v>
      </c>
      <c r="F71" s="157">
        <v>5261</v>
      </c>
      <c r="G71" s="4">
        <f t="shared" si="0"/>
        <v>52.61</v>
      </c>
    </row>
    <row r="72" spans="1:7" ht="12.75">
      <c r="A72" s="222"/>
      <c r="B72" s="4"/>
      <c r="C72" s="26" t="s">
        <v>78</v>
      </c>
      <c r="D72" s="11" t="s">
        <v>79</v>
      </c>
      <c r="E72" s="27">
        <v>105000</v>
      </c>
      <c r="F72" s="157">
        <v>71017.12</v>
      </c>
      <c r="G72" s="159">
        <f t="shared" si="0"/>
        <v>67.63535238095238</v>
      </c>
    </row>
    <row r="73" spans="1:7" ht="12.75">
      <c r="A73" s="222"/>
      <c r="B73" s="4"/>
      <c r="C73" s="26" t="s">
        <v>80</v>
      </c>
      <c r="D73" s="11" t="s">
        <v>81</v>
      </c>
      <c r="E73" s="27">
        <v>500</v>
      </c>
      <c r="F73" s="157">
        <v>167.55</v>
      </c>
      <c r="G73" s="4">
        <f t="shared" si="0"/>
        <v>33.51</v>
      </c>
    </row>
    <row r="74" spans="1:7" ht="12.75">
      <c r="A74" s="222"/>
      <c r="B74" s="4"/>
      <c r="C74" s="26" t="s">
        <v>57</v>
      </c>
      <c r="D74" s="11" t="s">
        <v>58</v>
      </c>
      <c r="E74" s="27">
        <v>50000</v>
      </c>
      <c r="F74" s="157">
        <v>13386.23</v>
      </c>
      <c r="G74" s="4">
        <f t="shared" si="0"/>
        <v>26.77246</v>
      </c>
    </row>
    <row r="75" spans="1:7" ht="12.75">
      <c r="A75" s="222"/>
      <c r="B75" s="4"/>
      <c r="C75" s="26" t="s">
        <v>59</v>
      </c>
      <c r="D75" s="11" t="s">
        <v>60</v>
      </c>
      <c r="E75" s="27">
        <v>100</v>
      </c>
      <c r="F75" s="157">
        <v>61.76</v>
      </c>
      <c r="G75" s="4">
        <f t="shared" si="0"/>
        <v>61.76</v>
      </c>
    </row>
    <row r="76" spans="1:7" ht="12.75">
      <c r="A76" s="222"/>
      <c r="B76" s="3"/>
      <c r="C76" s="26" t="s">
        <v>40</v>
      </c>
      <c r="D76" s="11" t="s">
        <v>82</v>
      </c>
      <c r="E76" s="27">
        <v>395730</v>
      </c>
      <c r="F76" s="157">
        <v>395730.34</v>
      </c>
      <c r="G76" s="160">
        <f t="shared" si="0"/>
        <v>100.00008591716575</v>
      </c>
    </row>
    <row r="77" spans="1:7" ht="12.75">
      <c r="A77" s="22" t="s">
        <v>88</v>
      </c>
      <c r="B77" s="22">
        <v>75618</v>
      </c>
      <c r="C77" s="22"/>
      <c r="D77" s="23" t="s">
        <v>83</v>
      </c>
      <c r="E77" s="24">
        <f>SUM(E70:E76)</f>
        <v>581330</v>
      </c>
      <c r="F77" s="216">
        <f>SUM(F70:F76)</f>
        <v>494109</v>
      </c>
      <c r="G77" s="163">
        <f aca="true" t="shared" si="1" ref="G77:G140">F77*100/E77</f>
        <v>84.99630158429808</v>
      </c>
    </row>
    <row r="78" spans="1:7" ht="12.75">
      <c r="A78" s="30"/>
      <c r="B78" s="34">
        <v>75621</v>
      </c>
      <c r="C78" s="68" t="s">
        <v>84</v>
      </c>
      <c r="D78" s="44" t="s">
        <v>85</v>
      </c>
      <c r="E78" s="62">
        <v>2424930</v>
      </c>
      <c r="F78" s="129">
        <v>979307</v>
      </c>
      <c r="G78" s="120">
        <f t="shared" si="1"/>
        <v>40.38495956584314</v>
      </c>
    </row>
    <row r="79" spans="1:7" ht="12.75">
      <c r="A79" s="9"/>
      <c r="B79" s="10"/>
      <c r="C79" s="69" t="s">
        <v>86</v>
      </c>
      <c r="D79" s="45" t="s">
        <v>87</v>
      </c>
      <c r="E79" s="63">
        <v>150000</v>
      </c>
      <c r="F79" s="131">
        <v>37268.64</v>
      </c>
      <c r="G79" s="160">
        <f t="shared" si="1"/>
        <v>24.84576</v>
      </c>
    </row>
    <row r="80" spans="1:7" ht="12.75">
      <c r="A80" s="22" t="s">
        <v>7</v>
      </c>
      <c r="B80" s="22">
        <v>75621</v>
      </c>
      <c r="C80" s="74"/>
      <c r="D80" s="23" t="s">
        <v>92</v>
      </c>
      <c r="E80" s="75">
        <f>SUM(E78:E79)</f>
        <v>2574930</v>
      </c>
      <c r="F80" s="172">
        <f>SUM(F78:F79)</f>
        <v>1016575.64</v>
      </c>
      <c r="G80" s="163">
        <f t="shared" si="1"/>
        <v>39.47973886668764</v>
      </c>
    </row>
    <row r="81" spans="1:7" ht="15">
      <c r="A81" s="70">
        <v>756</v>
      </c>
      <c r="B81" s="71"/>
      <c r="C81" s="78"/>
      <c r="D81" s="72" t="s">
        <v>89</v>
      </c>
      <c r="E81" s="73">
        <f>SUM(E80,E77,E69,E57,E49)</f>
        <v>5777950</v>
      </c>
      <c r="F81" s="213">
        <f>SUM(F80,F77,F69,F57,F49)</f>
        <v>2846551.83</v>
      </c>
      <c r="G81" s="164">
        <f t="shared" si="1"/>
        <v>49.26577471248453</v>
      </c>
    </row>
    <row r="82" spans="1:7" ht="12.75">
      <c r="A82" s="2"/>
      <c r="B82" s="5">
        <v>75801</v>
      </c>
      <c r="C82" s="1" t="s">
        <v>107</v>
      </c>
      <c r="D82" s="6" t="s">
        <v>93</v>
      </c>
      <c r="E82" s="13">
        <v>6223958</v>
      </c>
      <c r="F82" s="171">
        <v>3830128</v>
      </c>
      <c r="G82" s="136">
        <f t="shared" si="1"/>
        <v>61.53846153846154</v>
      </c>
    </row>
    <row r="83" spans="1:7" ht="12.75">
      <c r="A83" s="28" t="s">
        <v>38</v>
      </c>
      <c r="B83" s="76">
        <v>75801</v>
      </c>
      <c r="C83" s="22"/>
      <c r="D83" s="77" t="s">
        <v>94</v>
      </c>
      <c r="E83" s="16">
        <f>SUM(E82)</f>
        <v>6223958</v>
      </c>
      <c r="F83" s="172">
        <f>SUM(F82)</f>
        <v>3830128</v>
      </c>
      <c r="G83" s="163">
        <f t="shared" si="1"/>
        <v>61.53846153846154</v>
      </c>
    </row>
    <row r="84" spans="1:7" ht="12.75">
      <c r="A84" s="2"/>
      <c r="B84" s="7">
        <v>75807</v>
      </c>
      <c r="C84" s="15" t="s">
        <v>107</v>
      </c>
      <c r="D84" s="7" t="s">
        <v>93</v>
      </c>
      <c r="E84" s="13">
        <v>3278777</v>
      </c>
      <c r="F84" s="171">
        <v>1639386</v>
      </c>
      <c r="G84" s="136">
        <f t="shared" si="1"/>
        <v>49.99992375205755</v>
      </c>
    </row>
    <row r="85" spans="1:7" ht="12.75">
      <c r="A85" s="28" t="s">
        <v>7</v>
      </c>
      <c r="B85" s="22">
        <v>75807</v>
      </c>
      <c r="C85" s="22"/>
      <c r="D85" s="22" t="s">
        <v>95</v>
      </c>
      <c r="E85" s="16">
        <f>SUM(E84)</f>
        <v>3278777</v>
      </c>
      <c r="F85" s="172">
        <f>SUM(F84)</f>
        <v>1639386</v>
      </c>
      <c r="G85" s="163">
        <f t="shared" si="1"/>
        <v>49.99992375205755</v>
      </c>
    </row>
    <row r="86" spans="1:7" ht="12.75">
      <c r="A86" s="2"/>
      <c r="B86" s="7">
        <v>75814</v>
      </c>
      <c r="C86" s="15" t="s">
        <v>33</v>
      </c>
      <c r="D86" s="7" t="s">
        <v>34</v>
      </c>
      <c r="E86" s="13">
        <v>25000</v>
      </c>
      <c r="F86" s="171">
        <v>27348.25</v>
      </c>
      <c r="G86" s="136">
        <f t="shared" si="1"/>
        <v>109.393</v>
      </c>
    </row>
    <row r="87" spans="1:7" ht="12.75">
      <c r="A87" s="79" t="s">
        <v>7</v>
      </c>
      <c r="B87" s="23">
        <v>75814</v>
      </c>
      <c r="C87" s="7"/>
      <c r="D87" s="23" t="s">
        <v>96</v>
      </c>
      <c r="E87" s="16">
        <f>SUM(E86)</f>
        <v>25000</v>
      </c>
      <c r="F87" s="172">
        <f>SUM(F86)</f>
        <v>27348.25</v>
      </c>
      <c r="G87" s="163">
        <f t="shared" si="1"/>
        <v>109.393</v>
      </c>
    </row>
    <row r="88" spans="1:7" ht="12.75">
      <c r="A88" s="222"/>
      <c r="B88" s="11">
        <v>75862</v>
      </c>
      <c r="C88" s="225" t="s">
        <v>108</v>
      </c>
      <c r="D88" s="11" t="s">
        <v>97</v>
      </c>
      <c r="E88" s="29">
        <v>29852.85</v>
      </c>
      <c r="F88" s="171">
        <v>29852.85</v>
      </c>
      <c r="G88" s="136">
        <f t="shared" si="1"/>
        <v>100</v>
      </c>
    </row>
    <row r="89" spans="1:7" ht="12.75">
      <c r="A89" s="22" t="s">
        <v>38</v>
      </c>
      <c r="B89" s="23">
        <v>75862</v>
      </c>
      <c r="C89" s="22"/>
      <c r="D89" s="23" t="s">
        <v>98</v>
      </c>
      <c r="E89" s="22">
        <f>SUM(E88)</f>
        <v>29852.85</v>
      </c>
      <c r="F89" s="172">
        <f>SUM(F88)</f>
        <v>29852.85</v>
      </c>
      <c r="G89" s="136">
        <f t="shared" si="1"/>
        <v>100</v>
      </c>
    </row>
    <row r="90" spans="1:7" ht="15">
      <c r="A90" s="70">
        <v>758</v>
      </c>
      <c r="B90" s="71"/>
      <c r="C90" s="71"/>
      <c r="D90" s="72" t="s">
        <v>99</v>
      </c>
      <c r="E90" s="73">
        <f>SUM(E83,E85,E87,E89)</f>
        <v>9557587.85</v>
      </c>
      <c r="F90" s="175">
        <f>SUM(F89,F87,F85,F83)</f>
        <v>5526715.1</v>
      </c>
      <c r="G90" s="164">
        <f t="shared" si="1"/>
        <v>57.825417738639985</v>
      </c>
    </row>
    <row r="91" spans="1:7" ht="12.75">
      <c r="A91" s="222"/>
      <c r="B91" s="2">
        <v>80101</v>
      </c>
      <c r="C91" s="1" t="s">
        <v>57</v>
      </c>
      <c r="D91" s="29" t="s">
        <v>100</v>
      </c>
      <c r="E91" s="36">
        <v>240</v>
      </c>
      <c r="F91" s="169">
        <v>54</v>
      </c>
      <c r="G91" s="120">
        <f t="shared" si="1"/>
        <v>22.5</v>
      </c>
    </row>
    <row r="92" spans="1:7" ht="12.75">
      <c r="A92" s="222"/>
      <c r="B92" s="4"/>
      <c r="C92" s="50" t="s">
        <v>17</v>
      </c>
      <c r="D92" s="29" t="s">
        <v>101</v>
      </c>
      <c r="E92" s="56">
        <v>300</v>
      </c>
      <c r="F92" s="169">
        <v>190</v>
      </c>
      <c r="G92" s="159">
        <f t="shared" si="1"/>
        <v>63.333333333333336</v>
      </c>
    </row>
    <row r="93" spans="1:7" ht="12.75">
      <c r="A93" s="222"/>
      <c r="B93" s="4"/>
      <c r="C93" s="50" t="s">
        <v>26</v>
      </c>
      <c r="D93" s="29" t="s">
        <v>27</v>
      </c>
      <c r="E93" s="56">
        <v>12970</v>
      </c>
      <c r="F93" s="169">
        <v>4375.27</v>
      </c>
      <c r="G93" s="159">
        <f t="shared" si="1"/>
        <v>33.73377023901311</v>
      </c>
    </row>
    <row r="94" spans="1:7" ht="12.75">
      <c r="A94" s="222"/>
      <c r="B94" s="4"/>
      <c r="C94" s="26" t="s">
        <v>102</v>
      </c>
      <c r="D94" s="29" t="s">
        <v>103</v>
      </c>
      <c r="E94" s="56">
        <v>650</v>
      </c>
      <c r="F94" s="169">
        <v>138.6</v>
      </c>
      <c r="G94" s="159">
        <f t="shared" si="1"/>
        <v>21.323076923076922</v>
      </c>
    </row>
    <row r="95" spans="1:7" ht="12.75">
      <c r="A95" s="222"/>
      <c r="B95" s="4"/>
      <c r="C95" s="26" t="s">
        <v>33</v>
      </c>
      <c r="D95" s="29" t="s">
        <v>34</v>
      </c>
      <c r="E95" s="56">
        <v>209</v>
      </c>
      <c r="F95" s="169">
        <v>155.73</v>
      </c>
      <c r="G95" s="159">
        <f t="shared" si="1"/>
        <v>74.51196172248802</v>
      </c>
    </row>
    <row r="96" spans="1:7" ht="12.75">
      <c r="A96" s="222"/>
      <c r="B96" s="4"/>
      <c r="C96" s="26" t="s">
        <v>70</v>
      </c>
      <c r="D96" s="29" t="s">
        <v>104</v>
      </c>
      <c r="E96" s="56">
        <v>7496</v>
      </c>
      <c r="F96" s="169">
        <v>3932.73</v>
      </c>
      <c r="G96" s="159">
        <f t="shared" si="1"/>
        <v>52.46438100320171</v>
      </c>
    </row>
    <row r="97" spans="1:7" ht="12.75">
      <c r="A97" s="222"/>
      <c r="B97" s="4"/>
      <c r="C97" s="26" t="s">
        <v>40</v>
      </c>
      <c r="D97" s="29" t="s">
        <v>41</v>
      </c>
      <c r="E97" s="56">
        <v>52100</v>
      </c>
      <c r="F97" s="169">
        <v>23780.71</v>
      </c>
      <c r="G97" s="159">
        <f t="shared" si="1"/>
        <v>45.64435700575816</v>
      </c>
    </row>
    <row r="98" spans="1:7" ht="12.75">
      <c r="A98" s="222"/>
      <c r="B98" s="3"/>
      <c r="C98" s="80" t="s">
        <v>106</v>
      </c>
      <c r="D98" s="29" t="s">
        <v>105</v>
      </c>
      <c r="E98" s="12">
        <v>11967</v>
      </c>
      <c r="F98" s="226">
        <v>11967</v>
      </c>
      <c r="G98" s="160">
        <f t="shared" si="1"/>
        <v>100</v>
      </c>
    </row>
    <row r="99" spans="1:7" ht="12.75">
      <c r="A99" s="22" t="s">
        <v>7</v>
      </c>
      <c r="B99" s="22">
        <v>80101</v>
      </c>
      <c r="C99" s="22"/>
      <c r="D99" s="22" t="s">
        <v>109</v>
      </c>
      <c r="E99" s="16">
        <f>SUM(E91:E98)</f>
        <v>85932</v>
      </c>
      <c r="F99" s="216">
        <f>SUM(F91:F98)</f>
        <v>44594.04</v>
      </c>
      <c r="G99" s="163">
        <f t="shared" si="1"/>
        <v>51.894567797793606</v>
      </c>
    </row>
    <row r="100" spans="1:7" ht="12.75">
      <c r="A100" s="222"/>
      <c r="B100" s="29">
        <v>80104</v>
      </c>
      <c r="C100" s="26" t="s">
        <v>17</v>
      </c>
      <c r="D100" s="29" t="s">
        <v>101</v>
      </c>
      <c r="E100" s="27">
        <v>350</v>
      </c>
      <c r="F100" s="226">
        <v>350</v>
      </c>
      <c r="G100" s="120">
        <f t="shared" si="1"/>
        <v>100</v>
      </c>
    </row>
    <row r="101" spans="1:7" ht="12.75">
      <c r="A101" s="222"/>
      <c r="B101" s="29"/>
      <c r="C101" s="26" t="s">
        <v>26</v>
      </c>
      <c r="D101" s="29" t="s">
        <v>27</v>
      </c>
      <c r="E101" s="27">
        <v>88000</v>
      </c>
      <c r="F101" s="226">
        <v>48403.3</v>
      </c>
      <c r="G101" s="159">
        <f t="shared" si="1"/>
        <v>55.00375</v>
      </c>
    </row>
    <row r="102" spans="1:7" ht="12.75">
      <c r="A102" s="222"/>
      <c r="B102" s="29"/>
      <c r="C102" s="26" t="s">
        <v>33</v>
      </c>
      <c r="D102" s="29" t="s">
        <v>34</v>
      </c>
      <c r="E102" s="27">
        <v>20</v>
      </c>
      <c r="F102" s="226">
        <v>4.75</v>
      </c>
      <c r="G102" s="4">
        <f t="shared" si="1"/>
        <v>23.75</v>
      </c>
    </row>
    <row r="103" spans="1:7" ht="12.75">
      <c r="A103" s="222"/>
      <c r="B103" s="29"/>
      <c r="C103" s="26" t="s">
        <v>70</v>
      </c>
      <c r="D103" s="29" t="s">
        <v>71</v>
      </c>
      <c r="E103" s="27">
        <v>200</v>
      </c>
      <c r="F103" s="226">
        <v>200</v>
      </c>
      <c r="G103" s="159">
        <f t="shared" si="1"/>
        <v>100</v>
      </c>
    </row>
    <row r="104" spans="1:7" ht="12.75">
      <c r="A104" s="223"/>
      <c r="B104" s="227"/>
      <c r="C104" s="69" t="s">
        <v>40</v>
      </c>
      <c r="D104" s="227" t="s">
        <v>41</v>
      </c>
      <c r="E104" s="63">
        <v>3705</v>
      </c>
      <c r="F104" s="228">
        <v>3654</v>
      </c>
      <c r="G104" s="229">
        <f t="shared" si="1"/>
        <v>98.62348178137651</v>
      </c>
    </row>
    <row r="105" spans="1:7" ht="12.75">
      <c r="A105" s="17" t="s">
        <v>38</v>
      </c>
      <c r="B105" s="22">
        <v>80104</v>
      </c>
      <c r="C105" s="22"/>
      <c r="D105" s="22" t="s">
        <v>110</v>
      </c>
      <c r="E105" s="16">
        <f>SUM(E100:E104)</f>
        <v>92275</v>
      </c>
      <c r="F105" s="216">
        <f>SUM(F100:F104)</f>
        <v>52612.05</v>
      </c>
      <c r="G105" s="139">
        <f t="shared" si="1"/>
        <v>57.0165808723923</v>
      </c>
    </row>
    <row r="106" spans="1:7" ht="12.75">
      <c r="A106" s="2"/>
      <c r="B106" s="29">
        <v>80113</v>
      </c>
      <c r="C106" s="26" t="s">
        <v>26</v>
      </c>
      <c r="D106" s="29" t="s">
        <v>27</v>
      </c>
      <c r="E106" s="27">
        <v>42000</v>
      </c>
      <c r="F106" s="226">
        <v>29136</v>
      </c>
      <c r="G106" s="136">
        <f t="shared" si="1"/>
        <v>69.37142857142857</v>
      </c>
    </row>
    <row r="107" spans="1:7" ht="12.75">
      <c r="A107" s="28" t="s">
        <v>7</v>
      </c>
      <c r="B107" s="77">
        <v>80113</v>
      </c>
      <c r="C107" s="22"/>
      <c r="D107" s="22" t="s">
        <v>111</v>
      </c>
      <c r="E107" s="24">
        <f>SUM(E106)</f>
        <v>42000</v>
      </c>
      <c r="F107" s="216">
        <f>SUM(F106)</f>
        <v>29136</v>
      </c>
      <c r="G107" s="158">
        <f t="shared" si="1"/>
        <v>69.37142857142857</v>
      </c>
    </row>
    <row r="108" spans="1:7" ht="15">
      <c r="A108" s="70">
        <v>801</v>
      </c>
      <c r="B108" s="71"/>
      <c r="C108" s="71"/>
      <c r="D108" s="71" t="s">
        <v>112</v>
      </c>
      <c r="E108" s="73">
        <f>SUM(E99,E105,E107)</f>
        <v>220207</v>
      </c>
      <c r="F108" s="213">
        <f>SUM(F107,F105,F99)</f>
        <v>126342.09</v>
      </c>
      <c r="G108" s="165">
        <f t="shared" si="1"/>
        <v>57.374238784416484</v>
      </c>
    </row>
    <row r="109" spans="1:7" ht="12.75">
      <c r="A109" s="30"/>
      <c r="B109" s="2">
        <v>85212</v>
      </c>
      <c r="C109" s="1" t="s">
        <v>33</v>
      </c>
      <c r="D109" s="33" t="s">
        <v>34</v>
      </c>
      <c r="E109" s="36">
        <v>52</v>
      </c>
      <c r="F109" s="118">
        <v>43.1</v>
      </c>
      <c r="G109" s="120">
        <f t="shared" si="1"/>
        <v>82.88461538461539</v>
      </c>
    </row>
    <row r="110" spans="1:7" ht="12.75">
      <c r="A110" s="166"/>
      <c r="B110" s="161"/>
      <c r="C110" s="167" t="s">
        <v>40</v>
      </c>
      <c r="D110" s="29" t="s">
        <v>41</v>
      </c>
      <c r="E110" s="168">
        <v>0</v>
      </c>
      <c r="F110" s="169">
        <v>0</v>
      </c>
      <c r="G110" s="120"/>
    </row>
    <row r="111" spans="1:7" ht="12.75">
      <c r="A111" s="166"/>
      <c r="B111" s="161"/>
      <c r="C111" s="167" t="s">
        <v>144</v>
      </c>
      <c r="D111" s="86" t="s">
        <v>145</v>
      </c>
      <c r="E111" s="168"/>
      <c r="F111" s="169">
        <v>1762.16</v>
      </c>
      <c r="G111" s="120"/>
    </row>
    <row r="112" spans="1:7" ht="12.75">
      <c r="A112" s="8"/>
      <c r="B112" s="4"/>
      <c r="C112" s="50" t="s">
        <v>113</v>
      </c>
      <c r="D112" s="29" t="s">
        <v>105</v>
      </c>
      <c r="E112" s="56">
        <v>2608800</v>
      </c>
      <c r="F112" s="169">
        <v>1206000</v>
      </c>
      <c r="G112" s="159">
        <f t="shared" si="1"/>
        <v>46.22815087396504</v>
      </c>
    </row>
    <row r="113" spans="1:7" ht="12.75">
      <c r="A113" s="9"/>
      <c r="B113" s="3"/>
      <c r="C113" s="69" t="s">
        <v>114</v>
      </c>
      <c r="D113" s="35" t="s">
        <v>115</v>
      </c>
      <c r="E113" s="12">
        <v>1500</v>
      </c>
      <c r="F113" s="119">
        <v>0</v>
      </c>
      <c r="G113" s="160">
        <f t="shared" si="1"/>
        <v>0</v>
      </c>
    </row>
    <row r="114" spans="1:7" ht="12.75">
      <c r="A114" s="83" t="s">
        <v>38</v>
      </c>
      <c r="B114" s="84">
        <v>85212</v>
      </c>
      <c r="C114" s="84"/>
      <c r="D114" s="84" t="s">
        <v>116</v>
      </c>
      <c r="E114" s="85">
        <f>SUM(E109:E113)</f>
        <v>2610352</v>
      </c>
      <c r="F114" s="216">
        <f>SUM(F109:F113)</f>
        <v>1207805.26</v>
      </c>
      <c r="G114" s="163">
        <f t="shared" si="1"/>
        <v>46.26982338014184</v>
      </c>
    </row>
    <row r="115" spans="1:7" ht="12.75">
      <c r="A115" s="2"/>
      <c r="B115" s="29">
        <v>85213</v>
      </c>
      <c r="C115" s="1" t="s">
        <v>113</v>
      </c>
      <c r="D115" s="86" t="s">
        <v>105</v>
      </c>
      <c r="E115" s="62">
        <v>1000</v>
      </c>
      <c r="F115" s="129">
        <v>303</v>
      </c>
      <c r="G115" s="161">
        <f t="shared" si="1"/>
        <v>30.3</v>
      </c>
    </row>
    <row r="116" spans="1:7" ht="12.75">
      <c r="A116" s="3"/>
      <c r="B116" s="29"/>
      <c r="C116" s="69" t="s">
        <v>106</v>
      </c>
      <c r="D116" s="86" t="s">
        <v>105</v>
      </c>
      <c r="E116" s="63">
        <v>583</v>
      </c>
      <c r="F116" s="131">
        <v>550</v>
      </c>
      <c r="G116" s="160">
        <f t="shared" si="1"/>
        <v>94.33962264150944</v>
      </c>
    </row>
    <row r="117" spans="1:7" s="25" customFormat="1" ht="12.75">
      <c r="A117" s="22" t="s">
        <v>38</v>
      </c>
      <c r="B117" s="22">
        <v>85213</v>
      </c>
      <c r="C117" s="22"/>
      <c r="D117" s="23" t="s">
        <v>117</v>
      </c>
      <c r="E117" s="24">
        <f>SUM(E115:E116)</f>
        <v>1583</v>
      </c>
      <c r="F117" s="172">
        <f>SUM(F115:F116)</f>
        <v>853</v>
      </c>
      <c r="G117" s="163">
        <f t="shared" si="1"/>
        <v>53.88502842703727</v>
      </c>
    </row>
    <row r="118" spans="1:7" ht="12.75">
      <c r="A118" s="7"/>
      <c r="B118" s="7">
        <v>85214</v>
      </c>
      <c r="C118" s="87" t="s">
        <v>106</v>
      </c>
      <c r="D118" s="88" t="s">
        <v>105</v>
      </c>
      <c r="E118" s="89">
        <v>35848</v>
      </c>
      <c r="F118" s="171">
        <v>27850</v>
      </c>
      <c r="G118" s="136">
        <f t="shared" si="1"/>
        <v>77.68913189020309</v>
      </c>
    </row>
    <row r="119" spans="1:7" s="25" customFormat="1" ht="12.75">
      <c r="A119" s="22" t="s">
        <v>38</v>
      </c>
      <c r="B119" s="22">
        <v>85214</v>
      </c>
      <c r="C119" s="22"/>
      <c r="D119" s="23" t="s">
        <v>118</v>
      </c>
      <c r="E119" s="24">
        <f>SUM(E118)</f>
        <v>35848</v>
      </c>
      <c r="F119" s="172">
        <f>SUM(F118)</f>
        <v>27850</v>
      </c>
      <c r="G119" s="163">
        <f t="shared" si="1"/>
        <v>77.68913189020309</v>
      </c>
    </row>
    <row r="120" spans="1:7" ht="12.75">
      <c r="A120" s="222"/>
      <c r="B120" s="11">
        <v>85216</v>
      </c>
      <c r="C120" s="26" t="s">
        <v>106</v>
      </c>
      <c r="D120" s="11" t="s">
        <v>105</v>
      </c>
      <c r="E120" s="27">
        <v>23070</v>
      </c>
      <c r="F120" s="171">
        <v>7100</v>
      </c>
      <c r="G120" s="136">
        <f t="shared" si="1"/>
        <v>30.775899436497618</v>
      </c>
    </row>
    <row r="121" spans="1:7" ht="12.75">
      <c r="A121" s="22" t="s">
        <v>7</v>
      </c>
      <c r="B121" s="23">
        <v>85216</v>
      </c>
      <c r="C121" s="22"/>
      <c r="D121" s="23" t="s">
        <v>119</v>
      </c>
      <c r="E121" s="24">
        <f>SUM(E120)</f>
        <v>23070</v>
      </c>
      <c r="F121" s="172">
        <f>SUM(F120)</f>
        <v>7100</v>
      </c>
      <c r="G121" s="162">
        <f t="shared" si="1"/>
        <v>30.775899436497618</v>
      </c>
    </row>
    <row r="122" spans="1:7" ht="12.75">
      <c r="A122" s="2"/>
      <c r="B122" s="44">
        <v>85219</v>
      </c>
      <c r="C122" s="1" t="s">
        <v>26</v>
      </c>
      <c r="D122" s="44" t="s">
        <v>27</v>
      </c>
      <c r="E122" s="36">
        <v>8400</v>
      </c>
      <c r="F122" s="129">
        <v>4382.59</v>
      </c>
      <c r="G122" s="120">
        <f t="shared" si="1"/>
        <v>52.17369047619048</v>
      </c>
    </row>
    <row r="123" spans="1:7" ht="12.75">
      <c r="A123" s="4"/>
      <c r="B123" s="4"/>
      <c r="C123" s="90" t="s">
        <v>33</v>
      </c>
      <c r="D123" s="91" t="s">
        <v>34</v>
      </c>
      <c r="E123" s="92">
        <v>50</v>
      </c>
      <c r="F123" s="130">
        <v>8.94</v>
      </c>
      <c r="G123" s="159">
        <f t="shared" si="1"/>
        <v>17.88</v>
      </c>
    </row>
    <row r="124" spans="1:7" ht="12.75">
      <c r="A124" s="3"/>
      <c r="B124" s="3"/>
      <c r="C124" s="80" t="s">
        <v>106</v>
      </c>
      <c r="D124" s="45" t="s">
        <v>105</v>
      </c>
      <c r="E124" s="12">
        <v>19904</v>
      </c>
      <c r="F124" s="131">
        <v>8280</v>
      </c>
      <c r="G124" s="160">
        <f t="shared" si="1"/>
        <v>41.59967845659164</v>
      </c>
    </row>
    <row r="125" spans="1:7" ht="12.75">
      <c r="A125" s="22" t="s">
        <v>7</v>
      </c>
      <c r="B125" s="23">
        <v>85219</v>
      </c>
      <c r="C125" s="22"/>
      <c r="D125" s="23" t="s">
        <v>120</v>
      </c>
      <c r="E125" s="16">
        <f>SUM(E122:E124)</f>
        <v>28354</v>
      </c>
      <c r="F125" s="172">
        <f>SUM(F122:F124)</f>
        <v>12671.529999999999</v>
      </c>
      <c r="G125" s="163">
        <f t="shared" si="1"/>
        <v>44.690449319320024</v>
      </c>
    </row>
    <row r="126" spans="1:7" ht="12.75">
      <c r="A126" s="222"/>
      <c r="B126" s="11">
        <v>85295</v>
      </c>
      <c r="C126" s="26" t="s">
        <v>106</v>
      </c>
      <c r="D126" s="11" t="s">
        <v>105</v>
      </c>
      <c r="E126" s="27">
        <v>24000</v>
      </c>
      <c r="F126" s="171">
        <v>21200</v>
      </c>
      <c r="G126" s="136">
        <f t="shared" si="1"/>
        <v>88.33333333333333</v>
      </c>
    </row>
    <row r="127" spans="1:7" ht="12.75">
      <c r="A127" s="22" t="s">
        <v>88</v>
      </c>
      <c r="B127" s="23">
        <v>85295</v>
      </c>
      <c r="C127" s="22"/>
      <c r="D127" s="23" t="s">
        <v>121</v>
      </c>
      <c r="E127" s="24">
        <f>SUM(E126)</f>
        <v>24000</v>
      </c>
      <c r="F127" s="172">
        <f>SUM(F126)</f>
        <v>21200</v>
      </c>
      <c r="G127" s="163">
        <f t="shared" si="1"/>
        <v>88.33333333333333</v>
      </c>
    </row>
    <row r="128" spans="1:7" ht="15">
      <c r="A128" s="72">
        <v>852</v>
      </c>
      <c r="B128" s="72"/>
      <c r="C128" s="72"/>
      <c r="D128" s="72" t="s">
        <v>122</v>
      </c>
      <c r="E128" s="93">
        <f>SUM(E114,E117,E119,E121,E125,E127)</f>
        <v>2723207</v>
      </c>
      <c r="F128" s="173">
        <f>SUM(F127,F125,F121,F119,F117,F114)</f>
        <v>1277479.79</v>
      </c>
      <c r="G128" s="165">
        <f t="shared" si="1"/>
        <v>46.91085877790414</v>
      </c>
    </row>
    <row r="129" spans="1:7" ht="12.75">
      <c r="A129" s="7"/>
      <c r="B129" s="7">
        <v>85395</v>
      </c>
      <c r="C129" s="15" t="s">
        <v>123</v>
      </c>
      <c r="D129" s="7" t="s">
        <v>97</v>
      </c>
      <c r="E129" s="13">
        <v>5268.15</v>
      </c>
      <c r="F129" s="171">
        <v>5268.15</v>
      </c>
      <c r="G129" s="136">
        <f t="shared" si="1"/>
        <v>100</v>
      </c>
    </row>
    <row r="130" spans="1:7" ht="12.75">
      <c r="A130" s="81" t="s">
        <v>38</v>
      </c>
      <c r="B130" s="81">
        <v>85395</v>
      </c>
      <c r="C130" s="81"/>
      <c r="D130" s="81" t="s">
        <v>124</v>
      </c>
      <c r="E130" s="94">
        <f>SUM(E129)</f>
        <v>5268.15</v>
      </c>
      <c r="F130" s="174">
        <f>SUM(F129)</f>
        <v>5268.15</v>
      </c>
      <c r="G130" s="163">
        <f t="shared" si="1"/>
        <v>100</v>
      </c>
    </row>
    <row r="131" spans="1:7" ht="15">
      <c r="A131" s="70">
        <v>853</v>
      </c>
      <c r="B131" s="71"/>
      <c r="C131" s="71"/>
      <c r="D131" s="71" t="s">
        <v>125</v>
      </c>
      <c r="E131" s="95">
        <f>SUM(E130)</f>
        <v>5268.15</v>
      </c>
      <c r="F131" s="175">
        <f>SUM(F130)</f>
        <v>5268.15</v>
      </c>
      <c r="G131" s="165">
        <f>F131*100/E131</f>
        <v>100</v>
      </c>
    </row>
    <row r="132" spans="1:7" ht="12.75">
      <c r="A132" s="7"/>
      <c r="B132" s="7">
        <v>85415</v>
      </c>
      <c r="C132" s="15" t="s">
        <v>106</v>
      </c>
      <c r="D132" s="7" t="s">
        <v>105</v>
      </c>
      <c r="E132" s="13">
        <v>22144</v>
      </c>
      <c r="F132" s="171">
        <v>22144</v>
      </c>
      <c r="G132" s="136">
        <f t="shared" si="1"/>
        <v>100</v>
      </c>
    </row>
    <row r="133" spans="1:7" ht="12.75">
      <c r="A133" s="76" t="s">
        <v>38</v>
      </c>
      <c r="B133" s="82">
        <v>85415</v>
      </c>
      <c r="C133" s="96"/>
      <c r="D133" s="82" t="s">
        <v>127</v>
      </c>
      <c r="E133" s="16">
        <f>SUM(E132)</f>
        <v>22144</v>
      </c>
      <c r="F133" s="176">
        <f>SUM(F132)</f>
        <v>22144</v>
      </c>
      <c r="G133" s="163">
        <f t="shared" si="1"/>
        <v>100</v>
      </c>
    </row>
    <row r="134" spans="1:7" ht="15">
      <c r="A134" s="70">
        <v>854</v>
      </c>
      <c r="B134" s="71"/>
      <c r="C134" s="71"/>
      <c r="D134" s="71" t="s">
        <v>126</v>
      </c>
      <c r="E134" s="73">
        <f>SUM(E133)</f>
        <v>22144</v>
      </c>
      <c r="F134" s="175">
        <f>SUM(F133)</f>
        <v>22144</v>
      </c>
      <c r="G134" s="164">
        <f t="shared" si="1"/>
        <v>100</v>
      </c>
    </row>
    <row r="135" spans="1:7" ht="12.75">
      <c r="A135" s="7"/>
      <c r="B135" s="7">
        <v>90002</v>
      </c>
      <c r="C135" s="15" t="s">
        <v>26</v>
      </c>
      <c r="D135" s="7" t="s">
        <v>27</v>
      </c>
      <c r="E135" s="13">
        <v>5000</v>
      </c>
      <c r="F135" s="7">
        <v>5453.18</v>
      </c>
      <c r="G135" s="136">
        <f t="shared" si="1"/>
        <v>109.0636</v>
      </c>
    </row>
    <row r="136" spans="1:7" ht="12.75">
      <c r="A136" s="22" t="s">
        <v>7</v>
      </c>
      <c r="B136" s="22">
        <v>90002</v>
      </c>
      <c r="C136" s="96"/>
      <c r="D136" s="22" t="s">
        <v>128</v>
      </c>
      <c r="E136" s="16">
        <f>SUM(E135)</f>
        <v>5000</v>
      </c>
      <c r="F136" s="22">
        <f>SUM(F135)</f>
        <v>5453.18</v>
      </c>
      <c r="G136" s="163">
        <f t="shared" si="1"/>
        <v>109.0636</v>
      </c>
    </row>
    <row r="137" spans="1:7" ht="12.75">
      <c r="A137" s="7"/>
      <c r="B137" s="7">
        <v>90020</v>
      </c>
      <c r="C137" s="15" t="s">
        <v>129</v>
      </c>
      <c r="D137" s="7" t="s">
        <v>130</v>
      </c>
      <c r="E137" s="13">
        <v>1100</v>
      </c>
      <c r="F137" s="7">
        <v>681.03</v>
      </c>
      <c r="G137" s="136">
        <f t="shared" si="1"/>
        <v>61.911818181818184</v>
      </c>
    </row>
    <row r="138" spans="1:7" ht="12.75">
      <c r="A138" s="16" t="s">
        <v>38</v>
      </c>
      <c r="B138" s="97" t="s">
        <v>132</v>
      </c>
      <c r="C138" s="16"/>
      <c r="D138" s="16" t="s">
        <v>131</v>
      </c>
      <c r="E138" s="16">
        <f>SUM(E137)</f>
        <v>1100</v>
      </c>
      <c r="F138" s="16">
        <f>SUM(F137)</f>
        <v>681.03</v>
      </c>
      <c r="G138" s="163">
        <f t="shared" si="1"/>
        <v>61.911818181818184</v>
      </c>
    </row>
    <row r="139" spans="1:7" ht="12.75">
      <c r="A139" s="223"/>
      <c r="B139" s="7">
        <v>90095</v>
      </c>
      <c r="C139" s="15" t="s">
        <v>26</v>
      </c>
      <c r="D139" s="7" t="s">
        <v>27</v>
      </c>
      <c r="E139" s="13">
        <v>300</v>
      </c>
      <c r="F139" s="124">
        <v>0</v>
      </c>
      <c r="G139" s="136">
        <f t="shared" si="1"/>
        <v>0</v>
      </c>
    </row>
    <row r="140" spans="1:7" ht="12.75">
      <c r="A140" s="230"/>
      <c r="B140" s="7"/>
      <c r="C140" s="87" t="s">
        <v>102</v>
      </c>
      <c r="D140" s="7" t="s">
        <v>103</v>
      </c>
      <c r="E140" s="13">
        <v>150</v>
      </c>
      <c r="F140" s="124">
        <v>527.04</v>
      </c>
      <c r="G140" s="136">
        <f t="shared" si="1"/>
        <v>351.36</v>
      </c>
    </row>
    <row r="141" spans="1:7" s="25" customFormat="1" ht="12.75">
      <c r="A141" s="22" t="s">
        <v>7</v>
      </c>
      <c r="B141" s="22">
        <v>90095</v>
      </c>
      <c r="C141" s="22"/>
      <c r="D141" s="22" t="s">
        <v>121</v>
      </c>
      <c r="E141" s="16">
        <f>SUM(E139:E140)</f>
        <v>450</v>
      </c>
      <c r="F141" s="16">
        <f>SUM(F139:F140)</f>
        <v>527.04</v>
      </c>
      <c r="G141" s="163">
        <f aca="true" t="shared" si="2" ref="G141:G151">F141*100/E141</f>
        <v>117.12</v>
      </c>
    </row>
    <row r="142" spans="1:7" ht="15">
      <c r="A142" s="70">
        <v>900</v>
      </c>
      <c r="B142" s="71"/>
      <c r="C142" s="71"/>
      <c r="D142" s="72" t="s">
        <v>133</v>
      </c>
      <c r="E142" s="73">
        <f>SUM(E136,E138,E141)</f>
        <v>6550</v>
      </c>
      <c r="F142" s="95">
        <f>SUM(F141,F138,F136)</f>
        <v>6661.25</v>
      </c>
      <c r="G142" s="178">
        <f t="shared" si="2"/>
        <v>101.69847328244275</v>
      </c>
    </row>
    <row r="143" spans="1:7" ht="12.75">
      <c r="A143" s="30"/>
      <c r="B143" s="2">
        <v>92109</v>
      </c>
      <c r="C143" s="1" t="s">
        <v>17</v>
      </c>
      <c r="D143" s="29" t="s">
        <v>101</v>
      </c>
      <c r="E143" s="36">
        <v>8000</v>
      </c>
      <c r="F143" s="169">
        <v>7602.8</v>
      </c>
      <c r="G143" s="121">
        <f t="shared" si="2"/>
        <v>95.035</v>
      </c>
    </row>
    <row r="144" spans="1:7" ht="12.75">
      <c r="A144" s="8"/>
      <c r="B144" s="4"/>
      <c r="C144" s="26" t="s">
        <v>26</v>
      </c>
      <c r="D144" s="29" t="s">
        <v>134</v>
      </c>
      <c r="E144" s="56">
        <v>15000</v>
      </c>
      <c r="F144" s="169">
        <v>9142.62</v>
      </c>
      <c r="G144" s="128">
        <f t="shared" si="2"/>
        <v>60.95080000000001</v>
      </c>
    </row>
    <row r="145" spans="1:7" ht="12.75">
      <c r="A145" s="9"/>
      <c r="B145" s="3"/>
      <c r="C145" s="69" t="s">
        <v>33</v>
      </c>
      <c r="D145" s="29" t="s">
        <v>34</v>
      </c>
      <c r="E145" s="12">
        <v>161</v>
      </c>
      <c r="F145" s="169">
        <v>26.43</v>
      </c>
      <c r="G145" s="114">
        <f t="shared" si="2"/>
        <v>16.41614906832298</v>
      </c>
    </row>
    <row r="146" spans="1:8" ht="12.75">
      <c r="A146" s="22" t="s">
        <v>7</v>
      </c>
      <c r="B146" s="22">
        <v>92109</v>
      </c>
      <c r="C146" s="22"/>
      <c r="D146" s="22" t="s">
        <v>135</v>
      </c>
      <c r="E146" s="16">
        <f>SUM(E143:E145)</f>
        <v>23161</v>
      </c>
      <c r="F146" s="16">
        <f>SUM(F143:F145)</f>
        <v>16771.850000000002</v>
      </c>
      <c r="G146" s="179">
        <f t="shared" si="2"/>
        <v>72.41418764302061</v>
      </c>
      <c r="H146" s="177"/>
    </row>
    <row r="147" spans="1:7" ht="15">
      <c r="A147" s="98" t="s">
        <v>137</v>
      </c>
      <c r="B147" s="95"/>
      <c r="C147" s="95"/>
      <c r="D147" s="95" t="s">
        <v>136</v>
      </c>
      <c r="E147" s="95">
        <f>SUM(E146)</f>
        <v>23161</v>
      </c>
      <c r="F147" s="95">
        <f>SUM(F146)</f>
        <v>16771.850000000002</v>
      </c>
      <c r="G147" s="164">
        <f t="shared" si="2"/>
        <v>72.41418764302061</v>
      </c>
    </row>
    <row r="148" spans="1:7" ht="12.75">
      <c r="A148" s="7"/>
      <c r="B148" s="7">
        <v>92601</v>
      </c>
      <c r="C148" s="87" t="s">
        <v>17</v>
      </c>
      <c r="D148" s="7" t="s">
        <v>101</v>
      </c>
      <c r="E148" s="89">
        <v>31600</v>
      </c>
      <c r="F148" s="124">
        <v>17250</v>
      </c>
      <c r="G148" s="136">
        <f t="shared" si="2"/>
        <v>54.58860759493671</v>
      </c>
    </row>
    <row r="149" spans="1:7" ht="12.75">
      <c r="A149" s="22" t="s">
        <v>7</v>
      </c>
      <c r="B149" s="22">
        <v>92601</v>
      </c>
      <c r="C149" s="22"/>
      <c r="D149" s="22" t="s">
        <v>138</v>
      </c>
      <c r="E149" s="24">
        <f>SUM(E148)</f>
        <v>31600</v>
      </c>
      <c r="F149" s="16">
        <f>SUM(F148)</f>
        <v>17250</v>
      </c>
      <c r="G149" s="163">
        <f t="shared" si="2"/>
        <v>54.58860759493671</v>
      </c>
    </row>
    <row r="150" spans="1:7" ht="15">
      <c r="A150" s="70">
        <v>926</v>
      </c>
      <c r="B150" s="71"/>
      <c r="C150" s="71"/>
      <c r="D150" s="71" t="s">
        <v>139</v>
      </c>
      <c r="E150" s="73">
        <f>SUM(E149)</f>
        <v>31600</v>
      </c>
      <c r="F150" s="95">
        <f>SUM(F149)</f>
        <v>17250</v>
      </c>
      <c r="G150" s="164">
        <f t="shared" si="2"/>
        <v>54.58860759493671</v>
      </c>
    </row>
    <row r="151" spans="1:7" ht="15.75">
      <c r="A151" s="231" t="s">
        <v>140</v>
      </c>
      <c r="B151" s="232"/>
      <c r="C151" s="232"/>
      <c r="D151" s="232"/>
      <c r="E151" s="233">
        <f>SUM(E150,E147,E142,E134,E131,E128,E108,E90,E81,E43,E38,E29,E22,E18,E15,E11)</f>
        <v>19179740</v>
      </c>
      <c r="F151" s="234">
        <f>SUM(F150,F147,F142,F134,F131,F128,F108,F90,F81,F47,F43,F38,F29,F22,F18,F15,F11)</f>
        <v>10400373.99</v>
      </c>
      <c r="G151" s="180">
        <f t="shared" si="2"/>
        <v>54.2258340832566</v>
      </c>
    </row>
  </sheetData>
  <sheetProtection/>
  <printOptions/>
  <pageMargins left="0.75" right="0.75" top="1" bottom="1" header="0.5" footer="0.5"/>
  <pageSetup horizontalDpi="600" verticalDpi="600" orientation="landscape" paperSize="9" r:id="rId1"/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Andrzejewska</dc:creator>
  <cp:keywords/>
  <dc:description/>
  <cp:lastModifiedBy>Andrzejewska</cp:lastModifiedBy>
  <cp:lastPrinted>2010-07-21T10:09:13Z</cp:lastPrinted>
  <dcterms:created xsi:type="dcterms:W3CDTF">2010-07-12T12:43:28Z</dcterms:created>
  <dcterms:modified xsi:type="dcterms:W3CDTF">2010-07-21T10:09:19Z</dcterms:modified>
  <cp:category/>
  <cp:version/>
  <cp:contentType/>
  <cp:contentStatus/>
</cp:coreProperties>
</file>