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<sst xmlns="http://schemas.openxmlformats.org/spreadsheetml/2006/main" count="873" uniqueCount="232">
  <si>
    <t xml:space="preserve">za okres od poczatku roku do dnia 30 czerwca 2010 </t>
  </si>
  <si>
    <t xml:space="preserve">REALIZACJA  PLANU   WYDATKÓW   BUDZETU  GMINY KRZEMIENIEWO </t>
  </si>
  <si>
    <t>dział</t>
  </si>
  <si>
    <t>rozdz.</t>
  </si>
  <si>
    <t>paragraf</t>
  </si>
  <si>
    <t xml:space="preserve">                    skrócona treść </t>
  </si>
  <si>
    <t xml:space="preserve">plan </t>
  </si>
  <si>
    <t xml:space="preserve">wykonanie </t>
  </si>
  <si>
    <t xml:space="preserve">ogółem </t>
  </si>
  <si>
    <t>010</t>
  </si>
  <si>
    <t>01095</t>
  </si>
  <si>
    <t>01010</t>
  </si>
  <si>
    <t>4300</t>
  </si>
  <si>
    <t>zakup usług pozostałych</t>
  </si>
  <si>
    <t>6050</t>
  </si>
  <si>
    <t>wydatki inwestycyjne jednostek budżetowych</t>
  </si>
  <si>
    <t>infrastruktura wodociagowa i sanitacyjna wsi</t>
  </si>
  <si>
    <t>01030</t>
  </si>
  <si>
    <t>2850</t>
  </si>
  <si>
    <t>wpłaty gmin na rzecz izb rolniczych…</t>
  </si>
  <si>
    <t>ogółem</t>
  </si>
  <si>
    <t xml:space="preserve">izby rolnicze 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</si>
  <si>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</si>
  <si>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</si>
  <si>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</si>
  <si>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</si>
  <si>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</si>
  <si>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</si>
  <si>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4210</t>
  </si>
  <si>
    <t xml:space="preserve">zakup materiałów i wyposażenia </t>
  </si>
  <si>
    <t>4430</t>
  </si>
  <si>
    <t xml:space="preserve">różne opłaty i składki </t>
  </si>
  <si>
    <t>4740</t>
  </si>
  <si>
    <t>zakup materiałów papierniczych do sprzętu ..</t>
  </si>
  <si>
    <t>4750</t>
  </si>
  <si>
    <t>zakup akcesoriów komputerowych</t>
  </si>
  <si>
    <t xml:space="preserve">pozostala dzialalność </t>
  </si>
  <si>
    <t xml:space="preserve">Rolnictwo i łowiectwo </t>
  </si>
  <si>
    <t>2710</t>
  </si>
  <si>
    <t>dotacja celowa na pomoc finansową ….</t>
  </si>
  <si>
    <t>6300</t>
  </si>
  <si>
    <t xml:space="preserve">Drogi publiczne powiatowe </t>
  </si>
  <si>
    <t>4170</t>
  </si>
  <si>
    <t xml:space="preserve">wynagrodzenia bezosobowe </t>
  </si>
  <si>
    <t>4270</t>
  </si>
  <si>
    <t>zakup usług remontowych</t>
  </si>
  <si>
    <t xml:space="preserve">zakup usług  pozostałych </t>
  </si>
  <si>
    <t xml:space="preserve">rózne opłaty i składki </t>
  </si>
  <si>
    <t>drogi publiczne gminne</t>
  </si>
  <si>
    <t>Transport i łączność</t>
  </si>
  <si>
    <t>4260</t>
  </si>
  <si>
    <t>zakup energii</t>
  </si>
  <si>
    <t xml:space="preserve">Turystyka </t>
  </si>
  <si>
    <t>4520</t>
  </si>
  <si>
    <t>opłaty na rzecz budżetów jst</t>
  </si>
  <si>
    <t>6060</t>
  </si>
  <si>
    <t xml:space="preserve">wydatki na zakupy inwestycyjne jednostek.. </t>
  </si>
  <si>
    <t>gospodarka gruntami i nieruchomościami</t>
  </si>
  <si>
    <t xml:space="preserve">gospodarka mieszkaniowa </t>
  </si>
  <si>
    <t>plany zagospdarowania przestrzennego</t>
  </si>
  <si>
    <t xml:space="preserve">Dzialalnośc usługowa </t>
  </si>
  <si>
    <t>3020</t>
  </si>
  <si>
    <t>wydatki osobowe niezaliczane do wynagrodzeń</t>
  </si>
  <si>
    <t>4040</t>
  </si>
  <si>
    <t>dodatkowe wynagrodzenie roczne</t>
  </si>
  <si>
    <t xml:space="preserve">zakup materiałow i wyposażenia </t>
  </si>
  <si>
    <t>4370</t>
  </si>
  <si>
    <t>opłata z tytułu zakupu usług telekomunikacyjnych</t>
  </si>
  <si>
    <t>4410</t>
  </si>
  <si>
    <t>podróże służbowe krajowe</t>
  </si>
  <si>
    <t>4440</t>
  </si>
  <si>
    <t>odpisy na ZFSS</t>
  </si>
  <si>
    <t xml:space="preserve">urzędy wojewódzkie </t>
  </si>
  <si>
    <t>3030</t>
  </si>
  <si>
    <t>rózne wydatki na rzecz osób fizycznych</t>
  </si>
  <si>
    <t>4700</t>
  </si>
  <si>
    <t>szkolenia pracowników …</t>
  </si>
  <si>
    <t>zakup materiałów papierniczych …</t>
  </si>
  <si>
    <t>rady gmin</t>
  </si>
  <si>
    <t>4140</t>
  </si>
  <si>
    <t>wpłaty na PFRON</t>
  </si>
  <si>
    <t xml:space="preserve">wynagrodznia bezosobowe </t>
  </si>
  <si>
    <t>4280</t>
  </si>
  <si>
    <t>zakup usług zdrowotnych</t>
  </si>
  <si>
    <t>4350</t>
  </si>
  <si>
    <t>zakup usług dostępu do sieci  internet</t>
  </si>
  <si>
    <t>4360</t>
  </si>
  <si>
    <t>opłaty z tytyłu zakupu usług telekomunik….</t>
  </si>
  <si>
    <t>4480</t>
  </si>
  <si>
    <t xml:space="preserve">podatek od nieruchomości </t>
  </si>
  <si>
    <t>4500</t>
  </si>
  <si>
    <t>pozostale podatki …</t>
  </si>
  <si>
    <t>szkolenia pracowników ..</t>
  </si>
  <si>
    <t xml:space="preserve">zakup materiałów papierniczych… </t>
  </si>
  <si>
    <t>6639</t>
  </si>
  <si>
    <t>dotacje celowe przekazane do samorządu..</t>
  </si>
  <si>
    <t>urzędy gmin</t>
  </si>
  <si>
    <t>zakup materiałów papierniczych…</t>
  </si>
  <si>
    <t>promocja jednostek samorządu terytorialnego</t>
  </si>
  <si>
    <t xml:space="preserve">administracja publiczna </t>
  </si>
  <si>
    <t xml:space="preserve">zakup materiałów papierniczych…. </t>
  </si>
  <si>
    <t>zakup akcesoriów komputerowych…</t>
  </si>
  <si>
    <t xml:space="preserve">urzędy naczelnych organów wladzy …. </t>
  </si>
  <si>
    <t>wybory Prezydenta Rzeczypospolitej Polskiej</t>
  </si>
  <si>
    <t>wybory do rad gmin….</t>
  </si>
  <si>
    <t>ochotnicze straże pożarne</t>
  </si>
  <si>
    <t xml:space="preserve">podróze służbowe  krajowe </t>
  </si>
  <si>
    <t>4810</t>
  </si>
  <si>
    <t>rezerwy</t>
  </si>
  <si>
    <t xml:space="preserve">zarządzanie kryzysowe </t>
  </si>
  <si>
    <t>4017</t>
  </si>
  <si>
    <t>4019</t>
  </si>
  <si>
    <t xml:space="preserve">wynagrodzenia oosbowe  pracowników </t>
  </si>
  <si>
    <t>4117</t>
  </si>
  <si>
    <t>4119</t>
  </si>
  <si>
    <t>4127</t>
  </si>
  <si>
    <t>4129</t>
  </si>
  <si>
    <t>4177</t>
  </si>
  <si>
    <t>4179</t>
  </si>
  <si>
    <t>wynagrodzenia bezosobowe</t>
  </si>
  <si>
    <t>4217</t>
  </si>
  <si>
    <t>4219</t>
  </si>
  <si>
    <t>4287</t>
  </si>
  <si>
    <t>4289</t>
  </si>
  <si>
    <t>4307</t>
  </si>
  <si>
    <t>4309</t>
  </si>
  <si>
    <t>4437</t>
  </si>
  <si>
    <t>4439</t>
  </si>
  <si>
    <t>4747</t>
  </si>
  <si>
    <t>4749</t>
  </si>
  <si>
    <t>4757</t>
  </si>
  <si>
    <t>4759</t>
  </si>
  <si>
    <t>zakup akcesoriów komputerowych..</t>
  </si>
  <si>
    <t>pozostała działalność</t>
  </si>
  <si>
    <t>bezpieczeństwo publiczne i ochrona p-poz</t>
  </si>
  <si>
    <t>4100</t>
  </si>
  <si>
    <t>wynagrodzenia agencyjno-prowizyjne</t>
  </si>
  <si>
    <t>4610</t>
  </si>
  <si>
    <t xml:space="preserve">koszty postępowania sądowego….. </t>
  </si>
  <si>
    <t>zakup akcesoriów komputerowych….</t>
  </si>
  <si>
    <t xml:space="preserve">pobór podatków , opłat….. </t>
  </si>
  <si>
    <t xml:space="preserve">Dochody od osób prawnych , fizycznych… </t>
  </si>
  <si>
    <t>4530</t>
  </si>
  <si>
    <t>podatek VAT</t>
  </si>
  <si>
    <t>różne rozliczenia finansowe</t>
  </si>
  <si>
    <t xml:space="preserve">rezerwy ogólne i celowe </t>
  </si>
  <si>
    <t xml:space="preserve">różne rozliczenia </t>
  </si>
  <si>
    <t>3240</t>
  </si>
  <si>
    <t>stypendia dla uczniów</t>
  </si>
  <si>
    <t>4220</t>
  </si>
  <si>
    <t xml:space="preserve">zakup środków żywnosci </t>
  </si>
  <si>
    <t>4240</t>
  </si>
  <si>
    <t>zakup pomocy naukowych, dydaktycznych</t>
  </si>
  <si>
    <t>2310</t>
  </si>
  <si>
    <t xml:space="preserve">przedszkola </t>
  </si>
  <si>
    <t xml:space="preserve">szkoły podstawowe </t>
  </si>
  <si>
    <t xml:space="preserve">gimnazja </t>
  </si>
  <si>
    <t xml:space="preserve">zakup akcesoriów komputerowych.. </t>
  </si>
  <si>
    <t xml:space="preserve">oddzialy przedszkolne przy szkołach podst. </t>
  </si>
  <si>
    <t>4780</t>
  </si>
  <si>
    <t>składki na Fundusz Emerytur Pomostowych</t>
  </si>
  <si>
    <t xml:space="preserve">dokształcanie i doskonalenie nauczycieli </t>
  </si>
  <si>
    <t xml:space="preserve">oświata i wychowanie </t>
  </si>
  <si>
    <t>zwalczanie narkomanii</t>
  </si>
  <si>
    <t>zakup matriałów i wyposażenia</t>
  </si>
  <si>
    <t>4390</t>
  </si>
  <si>
    <t>zakup uslug obejmujących wykonanie ekspertyz</t>
  </si>
  <si>
    <t>przeciwdziałanie alkoholizmowi</t>
  </si>
  <si>
    <t>ogłem</t>
  </si>
  <si>
    <t>ochrona zdrowia</t>
  </si>
  <si>
    <t>4330</t>
  </si>
  <si>
    <t>zakup usług przez jst od innych jst</t>
  </si>
  <si>
    <t xml:space="preserve">domy pomocy społecznej </t>
  </si>
  <si>
    <t>3110</t>
  </si>
  <si>
    <t xml:space="preserve">świadczenia społeczne </t>
  </si>
  <si>
    <t xml:space="preserve">podróże słuzbowe krajowe </t>
  </si>
  <si>
    <t>świadczenia rodzinne , świdczenia z funduszu ..</t>
  </si>
  <si>
    <t>4130</t>
  </si>
  <si>
    <t>składki na ubezpieczenie zdrowotne</t>
  </si>
  <si>
    <t xml:space="preserve">składki na ubezpieczenie zdrowotne.. </t>
  </si>
  <si>
    <t>zasiłki i pomoc w naturze….</t>
  </si>
  <si>
    <t xml:space="preserve">dodatki mieszkaniowe </t>
  </si>
  <si>
    <t xml:space="preserve">zasiłki stałe </t>
  </si>
  <si>
    <t>zakup usług dostepu do sieci internet</t>
  </si>
  <si>
    <t xml:space="preserve">ośrodki pomocy społecznej </t>
  </si>
  <si>
    <t>swiadczenia społeczne</t>
  </si>
  <si>
    <t xml:space="preserve">pomoc społeczna </t>
  </si>
  <si>
    <t xml:space="preserve">rehabilitacja zawodowa i społeczna osób… </t>
  </si>
  <si>
    <t xml:space="preserve">pozostałe zadania  w zakresie polityki … </t>
  </si>
  <si>
    <t>zakup materiałów papierniczych</t>
  </si>
  <si>
    <t xml:space="preserve">świetlice szkolne </t>
  </si>
  <si>
    <t>kolonie obozy i inne formy wypoczynku dzieci..</t>
  </si>
  <si>
    <t>3260</t>
  </si>
  <si>
    <t>inne formy pomocy dla uczniów</t>
  </si>
  <si>
    <t xml:space="preserve">pomoc materialna dla uczniów </t>
  </si>
  <si>
    <t xml:space="preserve">Edukacyjna opieka wychowawcza </t>
  </si>
  <si>
    <t>6010</t>
  </si>
  <si>
    <t xml:space="preserve">wydatki na zakup i objęcie akcji …. </t>
  </si>
  <si>
    <t>6610</t>
  </si>
  <si>
    <t>dotacje celowe przekazane gminie na inwestycje</t>
  </si>
  <si>
    <t xml:space="preserve">gospodarka odpadami </t>
  </si>
  <si>
    <t>oczyszczanie miast i gmin</t>
  </si>
  <si>
    <t xml:space="preserve">utrzymanie zieleni w miastach i gminach </t>
  </si>
  <si>
    <t xml:space="preserve">schroniska dla zwierząt </t>
  </si>
  <si>
    <t xml:space="preserve">4260 </t>
  </si>
  <si>
    <t>zakup uslug pozostałych</t>
  </si>
  <si>
    <t>oswietlenie ulic , placów i dróg</t>
  </si>
  <si>
    <t xml:space="preserve">gospodarka komunalna i ochrona środ… </t>
  </si>
  <si>
    <t>2480</t>
  </si>
  <si>
    <t xml:space="preserve">dotacja podmiotowa z budżetu … </t>
  </si>
  <si>
    <t xml:space="preserve">skladki na ubezpieczenie społeczne </t>
  </si>
  <si>
    <t>zakup uslug remotowych</t>
  </si>
  <si>
    <t>wydatki na zkaupy inwestycyjne jednostek..</t>
  </si>
  <si>
    <t>domy i ośrodki kultury, świetlice i kluby</t>
  </si>
  <si>
    <t xml:space="preserve">biblioteki </t>
  </si>
  <si>
    <t>Muzea</t>
  </si>
  <si>
    <t>dotacje celowe z budzetu na finansowanie …</t>
  </si>
  <si>
    <t>ochrona zabytków i opieka nad zabytkami</t>
  </si>
  <si>
    <t>składki na ubezpieczenia spoleczne</t>
  </si>
  <si>
    <t>2720</t>
  </si>
  <si>
    <t xml:space="preserve">wynagrodzeni bezosobowe </t>
  </si>
  <si>
    <t>zaku usług remontowych</t>
  </si>
  <si>
    <t>zakup usług pzoostałych</t>
  </si>
  <si>
    <t>wydtki inwestycyjne jednostek budżetowych</t>
  </si>
  <si>
    <t>obiekty sportowe</t>
  </si>
  <si>
    <t>zakup akcesoriów  komputerowych</t>
  </si>
  <si>
    <t>zadania w zakresie kultury fizycznej i sportu</t>
  </si>
  <si>
    <t>kultura i ochrona dziedzictwa narod.</t>
  </si>
  <si>
    <t>kultura fizyczna i sport</t>
  </si>
  <si>
    <t xml:space="preserve">ogółem wydatki budzetu na 30.06.2010 </t>
  </si>
  <si>
    <t xml:space="preserve">w % </t>
  </si>
  <si>
    <t>tablela nr 2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</si>
</sst>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_ ;\-#,##0\ 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00\ _z_ł_-;\-* #,##0.000\ _z_ł_-;_-* &quot;-&quot;??\ _z_ł_-;_-@_-"/>
    <numFmt numFmtId="179" formatCode="_-* #,##0.0\ _z_ł_-;\-* #,##0.0\ _z_ł_-;_-* &quot;-&quot;??\ _z_ł_-;_-@_-"/>
    <numFmt numFmtId="180" formatCode="_-* #,##0\ _z_ł_-;\-* #,##0\ _z_ł_-;_-* &quot;-&quot;??\ _z_ł_-;_-@_-"/>
    <numFmt numFmtId="181" formatCode="0.0000000"/>
    <numFmt numFmtId="182" formatCode="0.00000000"/>
  </numFmts>
  <fonts count="10">
    <font>
      <sz val="10"/>
      <name val="Arial CE"/>
      <family val="0"/>
    </font>
    <font>
      <b/>
      <sz val="10"/>
      <name val="Arial"/>
      <family val="2"/>
    </font>
    <font>
      <i/>
      <sz val="10"/>
      <color indexed="48"/>
      <name val="Arial"/>
      <family val="2"/>
    </font>
    <font>
      <sz val="10"/>
      <color indexed="48"/>
      <name val="Arial CE"/>
      <family val="0"/>
    </font>
    <font>
      <i/>
      <sz val="10"/>
      <color indexed="48"/>
      <name val="Arial CE"/>
      <family val="0"/>
    </font>
    <font>
      <sz val="12"/>
      <name val="Arial CE"/>
      <family val="0"/>
    </font>
    <font>
      <i/>
      <sz val="10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>
        <color indexed="63"/>
      </right>
      <top style="thin"/>
      <bottom/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 quotePrefix="1">
      <alignment/>
    </xf>
    <xf numFmtId="0" fontId="0" fillId="0" borderId="3" xfId="0" applyBorder="1" applyAlignment="1" quotePrefix="1">
      <alignment/>
    </xf>
    <xf numFmtId="0" fontId="0" fillId="0" borderId="4" xfId="0" applyBorder="1" applyAlignment="1" quotePrefix="1">
      <alignment/>
    </xf>
    <xf numFmtId="172" fontId="0" fillId="0" borderId="0" xfId="0" applyNumberFormat="1" applyBorder="1" applyAlignment="1" quotePrefix="1">
      <alignment horizontal="left" indent="1"/>
    </xf>
    <xf numFmtId="0" fontId="0" fillId="0" borderId="5" xfId="0" applyBorder="1" applyAlignment="1" quotePrefix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Fill="1" applyBorder="1" applyAlignment="1">
      <alignment/>
    </xf>
    <xf numFmtId="44" fontId="0" fillId="0" borderId="8" xfId="18" applyFont="1" applyBorder="1" applyAlignment="1">
      <alignment/>
    </xf>
    <xf numFmtId="44" fontId="0" fillId="0" borderId="9" xfId="18" applyFont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44" fontId="3" fillId="0" borderId="10" xfId="18" applyFont="1" applyBorder="1" applyAlignment="1">
      <alignment/>
    </xf>
    <xf numFmtId="44" fontId="4" fillId="0" borderId="10" xfId="18" applyFont="1" applyBorder="1" applyAlignment="1">
      <alignment/>
    </xf>
    <xf numFmtId="44" fontId="4" fillId="0" borderId="10" xfId="18" applyFont="1" applyFill="1" applyBorder="1" applyAlignment="1" quotePrefix="1">
      <alignment/>
    </xf>
    <xf numFmtId="44" fontId="4" fillId="0" borderId="10" xfId="18" applyFont="1" applyFill="1" applyBorder="1" applyAlignment="1">
      <alignment/>
    </xf>
    <xf numFmtId="0" fontId="2" fillId="0" borderId="10" xfId="0" applyFont="1" applyBorder="1" applyAlignment="1" quotePrefix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44" fontId="2" fillId="0" borderId="10" xfId="18" applyFont="1" applyBorder="1" applyAlignment="1">
      <alignment/>
    </xf>
    <xf numFmtId="0" fontId="0" fillId="0" borderId="10" xfId="0" applyBorder="1" applyAlignment="1" quotePrefix="1">
      <alignment/>
    </xf>
    <xf numFmtId="44" fontId="0" fillId="0" borderId="10" xfId="18" applyBorder="1" applyAlignment="1">
      <alignment/>
    </xf>
    <xf numFmtId="0" fontId="0" fillId="0" borderId="11" xfId="0" applyFill="1" applyBorder="1" applyAlignment="1">
      <alignment/>
    </xf>
    <xf numFmtId="44" fontId="0" fillId="0" borderId="11" xfId="18" applyFont="1" applyFill="1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 quotePrefix="1">
      <alignment/>
    </xf>
    <xf numFmtId="0" fontId="0" fillId="0" borderId="11" xfId="0" applyFill="1" applyBorder="1" applyAlignment="1" quotePrefix="1">
      <alignment/>
    </xf>
    <xf numFmtId="0" fontId="0" fillId="0" borderId="12" xfId="0" applyFill="1" applyBorder="1" applyAlignment="1" quotePrefix="1">
      <alignment/>
    </xf>
    <xf numFmtId="44" fontId="0" fillId="0" borderId="6" xfId="18" applyFont="1" applyFill="1" applyBorder="1" applyAlignment="1">
      <alignment/>
    </xf>
    <xf numFmtId="44" fontId="0" fillId="0" borderId="12" xfId="18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Border="1" applyAlignment="1">
      <alignment/>
    </xf>
    <xf numFmtId="0" fontId="0" fillId="2" borderId="10" xfId="0" applyFill="1" applyBorder="1" applyAlignment="1">
      <alignment/>
    </xf>
    <xf numFmtId="44" fontId="0" fillId="2" borderId="10" xfId="0" applyNumberForma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6" xfId="0" applyFont="1" applyFill="1" applyBorder="1" applyAlignment="1">
      <alignment/>
    </xf>
    <xf numFmtId="44" fontId="4" fillId="0" borderId="13" xfId="0" applyNumberFormat="1" applyFont="1" applyBorder="1" applyAlignment="1">
      <alignment/>
    </xf>
    <xf numFmtId="44" fontId="0" fillId="0" borderId="8" xfId="18" applyFont="1" applyFill="1" applyBorder="1" applyAlignment="1">
      <alignment/>
    </xf>
    <xf numFmtId="4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44" fontId="4" fillId="0" borderId="10" xfId="0" applyNumberFormat="1" applyFont="1" applyBorder="1" applyAlignment="1">
      <alignment/>
    </xf>
    <xf numFmtId="0" fontId="0" fillId="0" borderId="6" xfId="0" applyFill="1" applyBorder="1" applyAlignment="1" quotePrefix="1">
      <alignment/>
    </xf>
    <xf numFmtId="0" fontId="4" fillId="0" borderId="15" xfId="0" applyFont="1" applyBorder="1" applyAlignment="1">
      <alignment/>
    </xf>
    <xf numFmtId="0" fontId="0" fillId="0" borderId="11" xfId="0" applyBorder="1" applyAlignment="1" quotePrefix="1">
      <alignment/>
    </xf>
    <xf numFmtId="0" fontId="0" fillId="0" borderId="12" xfId="0" applyBorder="1" applyAlignment="1" quotePrefix="1">
      <alignment/>
    </xf>
    <xf numFmtId="44" fontId="0" fillId="0" borderId="6" xfId="18" applyBorder="1" applyAlignment="1">
      <alignment/>
    </xf>
    <xf numFmtId="44" fontId="0" fillId="0" borderId="11" xfId="18" applyBorder="1" applyAlignment="1">
      <alignment/>
    </xf>
    <xf numFmtId="0" fontId="5" fillId="2" borderId="15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44" fontId="5" fillId="2" borderId="16" xfId="0" applyNumberFormat="1" applyFont="1" applyFill="1" applyBorder="1" applyAlignment="1">
      <alignment/>
    </xf>
    <xf numFmtId="0" fontId="5" fillId="2" borderId="14" xfId="0" applyFont="1" applyFill="1" applyBorder="1" applyAlignment="1">
      <alignment/>
    </xf>
    <xf numFmtId="44" fontId="5" fillId="2" borderId="1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Border="1" applyAlignment="1">
      <alignment/>
    </xf>
    <xf numFmtId="0" fontId="0" fillId="0" borderId="13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4" xfId="0" applyFill="1" applyBorder="1" applyAlignment="1" quotePrefix="1">
      <alignment/>
    </xf>
    <xf numFmtId="0" fontId="0" fillId="0" borderId="14" xfId="0" applyFill="1" applyBorder="1" applyAlignment="1">
      <alignment/>
    </xf>
    <xf numFmtId="44" fontId="0" fillId="0" borderId="14" xfId="18" applyFont="1" applyFill="1" applyBorder="1" applyAlignment="1">
      <alignment/>
    </xf>
    <xf numFmtId="44" fontId="5" fillId="2" borderId="16" xfId="18" applyFont="1" applyFill="1" applyBorder="1" applyAlignment="1">
      <alignment/>
    </xf>
    <xf numFmtId="180" fontId="5" fillId="2" borderId="15" xfId="15" applyNumberFormat="1" applyFont="1" applyFill="1" applyBorder="1" applyAlignment="1">
      <alignment/>
    </xf>
    <xf numFmtId="180" fontId="5" fillId="2" borderId="16" xfId="15" applyNumberFormat="1" applyFont="1" applyFill="1" applyBorder="1" applyAlignment="1">
      <alignment/>
    </xf>
    <xf numFmtId="44" fontId="0" fillId="0" borderId="10" xfId="18" applyFont="1" applyFill="1" applyBorder="1" applyAlignment="1">
      <alignment/>
    </xf>
    <xf numFmtId="180" fontId="5" fillId="2" borderId="7" xfId="15" applyNumberFormat="1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44" fontId="0" fillId="0" borderId="11" xfId="18" applyFill="1" applyBorder="1" applyAlignment="1">
      <alignment/>
    </xf>
    <xf numFmtId="0" fontId="3" fillId="0" borderId="15" xfId="0" applyFont="1" applyBorder="1" applyAlignment="1">
      <alignment/>
    </xf>
    <xf numFmtId="44" fontId="0" fillId="0" borderId="12" xfId="18" applyBorder="1" applyAlignment="1">
      <alignment/>
    </xf>
    <xf numFmtId="0" fontId="4" fillId="0" borderId="10" xfId="0" applyFont="1" applyFill="1" applyBorder="1" applyAlignment="1" quotePrefix="1">
      <alignment/>
    </xf>
    <xf numFmtId="180" fontId="5" fillId="2" borderId="10" xfId="15" applyNumberFormat="1" applyFont="1" applyFill="1" applyBorder="1" applyAlignment="1">
      <alignment/>
    </xf>
    <xf numFmtId="180" fontId="0" fillId="0" borderId="0" xfId="15" applyNumberFormat="1" applyAlignment="1">
      <alignment/>
    </xf>
    <xf numFmtId="0" fontId="4" fillId="0" borderId="6" xfId="0" applyFont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Border="1" applyAlignment="1" quotePrefix="1">
      <alignment/>
    </xf>
    <xf numFmtId="44" fontId="4" fillId="0" borderId="16" xfId="0" applyNumberFormat="1" applyFont="1" applyBorder="1" applyAlignment="1">
      <alignment/>
    </xf>
    <xf numFmtId="0" fontId="4" fillId="0" borderId="10" xfId="0" applyFont="1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6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44" fontId="0" fillId="0" borderId="6" xfId="18" applyFont="1" applyBorder="1" applyAlignment="1">
      <alignment/>
    </xf>
    <xf numFmtId="0" fontId="0" fillId="0" borderId="13" xfId="0" applyBorder="1" applyAlignment="1" quotePrefix="1">
      <alignment/>
    </xf>
    <xf numFmtId="0" fontId="4" fillId="0" borderId="9" xfId="0" applyFont="1" applyBorder="1" applyAlignment="1">
      <alignment/>
    </xf>
    <xf numFmtId="0" fontId="4" fillId="0" borderId="14" xfId="0" applyFont="1" applyBorder="1" applyAlignment="1">
      <alignment/>
    </xf>
    <xf numFmtId="44" fontId="4" fillId="0" borderId="14" xfId="0" applyNumberFormat="1" applyFont="1" applyBorder="1" applyAlignment="1">
      <alignment/>
    </xf>
    <xf numFmtId="0" fontId="4" fillId="0" borderId="15" xfId="0" applyFont="1" applyFill="1" applyBorder="1" applyAlignment="1">
      <alignment/>
    </xf>
    <xf numFmtId="44" fontId="5" fillId="2" borderId="10" xfId="0" applyNumberFormat="1" applyFont="1" applyFill="1" applyBorder="1" applyAlignment="1">
      <alignment/>
    </xf>
    <xf numFmtId="180" fontId="4" fillId="0" borderId="10" xfId="15" applyNumberFormat="1" applyFont="1" applyBorder="1" applyAlignment="1">
      <alignment/>
    </xf>
    <xf numFmtId="180" fontId="4" fillId="0" borderId="10" xfId="15" applyNumberFormat="1" applyFont="1" applyFill="1" applyBorder="1" applyAlignment="1">
      <alignment/>
    </xf>
    <xf numFmtId="0" fontId="0" fillId="0" borderId="11" xfId="0" applyFont="1" applyFill="1" applyBorder="1" applyAlignment="1" quotePrefix="1">
      <alignment/>
    </xf>
    <xf numFmtId="0" fontId="0" fillId="0" borderId="11" xfId="0" applyFont="1" applyFill="1" applyBorder="1" applyAlignment="1">
      <alignment/>
    </xf>
    <xf numFmtId="44" fontId="0" fillId="0" borderId="11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44" fontId="0" fillId="0" borderId="6" xfId="0" applyNumberFormat="1" applyFont="1" applyFill="1" applyBorder="1" applyAlignment="1">
      <alignment/>
    </xf>
    <xf numFmtId="44" fontId="0" fillId="0" borderId="12" xfId="0" applyNumberFormat="1" applyFont="1" applyFill="1" applyBorder="1" applyAlignment="1">
      <alignment/>
    </xf>
    <xf numFmtId="44" fontId="0" fillId="0" borderId="10" xfId="0" applyNumberFormat="1" applyFont="1" applyFill="1" applyBorder="1" applyAlignment="1">
      <alignment/>
    </xf>
    <xf numFmtId="44" fontId="4" fillId="0" borderId="6" xfId="18" applyFont="1" applyBorder="1" applyAlignment="1">
      <alignment/>
    </xf>
    <xf numFmtId="44" fontId="0" fillId="0" borderId="9" xfId="18" applyBorder="1" applyAlignment="1">
      <alignment/>
    </xf>
    <xf numFmtId="44" fontId="0" fillId="0" borderId="13" xfId="18" applyBorder="1" applyAlignment="1">
      <alignment/>
    </xf>
    <xf numFmtId="44" fontId="0" fillId="0" borderId="0" xfId="18" applyBorder="1" applyAlignment="1">
      <alignment/>
    </xf>
    <xf numFmtId="44" fontId="0" fillId="0" borderId="14" xfId="18" applyBorder="1" applyAlignment="1">
      <alignment/>
    </xf>
    <xf numFmtId="43" fontId="2" fillId="0" borderId="10" xfId="15" applyFont="1" applyBorder="1" applyAlignment="1">
      <alignment/>
    </xf>
    <xf numFmtId="0" fontId="4" fillId="0" borderId="0" xfId="0" applyFont="1" applyBorder="1" applyAlignment="1">
      <alignment/>
    </xf>
    <xf numFmtId="43" fontId="0" fillId="0" borderId="6" xfId="15" applyBorder="1" applyAlignment="1">
      <alignment/>
    </xf>
    <xf numFmtId="43" fontId="0" fillId="0" borderId="11" xfId="15" applyBorder="1" applyAlignment="1">
      <alignment/>
    </xf>
    <xf numFmtId="43" fontId="0" fillId="0" borderId="12" xfId="15" applyBorder="1" applyAlignment="1">
      <alignment/>
    </xf>
    <xf numFmtId="43" fontId="4" fillId="0" borderId="6" xfId="15" applyFont="1" applyBorder="1" applyAlignment="1">
      <alignment/>
    </xf>
    <xf numFmtId="43" fontId="4" fillId="0" borderId="0" xfId="15" applyFont="1" applyBorder="1" applyAlignment="1">
      <alignment/>
    </xf>
    <xf numFmtId="43" fontId="0" fillId="2" borderId="10" xfId="15" applyFill="1" applyBorder="1" applyAlignment="1">
      <alignment/>
    </xf>
    <xf numFmtId="44" fontId="0" fillId="0" borderId="0" xfId="18" applyFont="1" applyFill="1" applyBorder="1" applyAlignment="1">
      <alignment/>
    </xf>
    <xf numFmtId="44" fontId="0" fillId="0" borderId="7" xfId="18" applyBorder="1" applyAlignment="1">
      <alignment/>
    </xf>
    <xf numFmtId="44" fontId="0" fillId="0" borderId="8" xfId="18" applyBorder="1" applyAlignment="1">
      <alignment/>
    </xf>
    <xf numFmtId="43" fontId="0" fillId="2" borderId="11" xfId="15" applyFill="1" applyBorder="1" applyAlignment="1">
      <alignment/>
    </xf>
    <xf numFmtId="43" fontId="0" fillId="2" borderId="12" xfId="15" applyFill="1" applyBorder="1" applyAlignment="1">
      <alignment/>
    </xf>
    <xf numFmtId="44" fontId="0" fillId="0" borderId="9" xfId="18" applyBorder="1" applyAlignment="1">
      <alignment/>
    </xf>
    <xf numFmtId="44" fontId="4" fillId="0" borderId="16" xfId="18" applyFont="1" applyBorder="1" applyAlignment="1">
      <alignment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4" fontId="4" fillId="0" borderId="15" xfId="0" applyNumberFormat="1" applyFont="1" applyBorder="1" applyAlignment="1">
      <alignment/>
    </xf>
    <xf numFmtId="43" fontId="0" fillId="0" borderId="11" xfId="15" applyBorder="1" applyAlignment="1">
      <alignment/>
    </xf>
    <xf numFmtId="43" fontId="4" fillId="0" borderId="12" xfId="15" applyFont="1" applyBorder="1" applyAlignment="1">
      <alignment/>
    </xf>
    <xf numFmtId="43" fontId="3" fillId="0" borderId="10" xfId="15" applyFont="1" applyBorder="1" applyAlignment="1">
      <alignment/>
    </xf>
    <xf numFmtId="43" fontId="4" fillId="0" borderId="10" xfId="15" applyFont="1" applyBorder="1" applyAlignment="1">
      <alignment/>
    </xf>
    <xf numFmtId="43" fontId="4" fillId="0" borderId="11" xfId="15" applyFont="1" applyBorder="1" applyAlignment="1">
      <alignment/>
    </xf>
    <xf numFmtId="43" fontId="0" fillId="0" borderId="11" xfId="15" applyFont="1" applyFill="1" applyBorder="1" applyAlignment="1">
      <alignment/>
    </xf>
    <xf numFmtId="43" fontId="0" fillId="0" borderId="10" xfId="15" applyFont="1" applyFill="1" applyBorder="1" applyAlignment="1">
      <alignment/>
    </xf>
    <xf numFmtId="43" fontId="0" fillId="2" borderId="10" xfId="15" applyFont="1" applyFill="1" applyBorder="1" applyAlignment="1">
      <alignment/>
    </xf>
    <xf numFmtId="43" fontId="4" fillId="0" borderId="11" xfId="15" applyFont="1" applyFill="1" applyBorder="1" applyAlignment="1">
      <alignment/>
    </xf>
    <xf numFmtId="43" fontId="4" fillId="0" borderId="10" xfId="15" applyFont="1" applyFill="1" applyBorder="1" applyAlignment="1">
      <alignment/>
    </xf>
    <xf numFmtId="44" fontId="0" fillId="0" borderId="0" xfId="18" applyFont="1" applyBorder="1" applyAlignment="1">
      <alignment/>
    </xf>
    <xf numFmtId="44" fontId="0" fillId="0" borderId="0" xfId="18" applyFont="1" applyBorder="1" applyAlignment="1">
      <alignment/>
    </xf>
    <xf numFmtId="43" fontId="4" fillId="0" borderId="18" xfId="15" applyFont="1" applyBorder="1" applyAlignment="1">
      <alignment/>
    </xf>
    <xf numFmtId="43" fontId="0" fillId="0" borderId="6" xfId="15" applyFont="1" applyBorder="1" applyAlignment="1">
      <alignment/>
    </xf>
    <xf numFmtId="43" fontId="0" fillId="0" borderId="11" xfId="15" applyFont="1" applyBorder="1" applyAlignment="1">
      <alignment/>
    </xf>
    <xf numFmtId="43" fontId="0" fillId="0" borderId="12" xfId="15" applyFont="1" applyBorder="1" applyAlignment="1">
      <alignment/>
    </xf>
    <xf numFmtId="0" fontId="0" fillId="0" borderId="15" xfId="0" applyBorder="1" applyAlignment="1">
      <alignment/>
    </xf>
    <xf numFmtId="44" fontId="4" fillId="0" borderId="14" xfId="18" applyFont="1" applyBorder="1" applyAlignment="1">
      <alignment/>
    </xf>
    <xf numFmtId="43" fontId="0" fillId="0" borderId="10" xfId="15" applyFont="1" applyBorder="1" applyAlignment="1">
      <alignment/>
    </xf>
    <xf numFmtId="44" fontId="0" fillId="0" borderId="15" xfId="18" applyBorder="1" applyAlignment="1">
      <alignment/>
    </xf>
    <xf numFmtId="44" fontId="4" fillId="0" borderId="15" xfId="18" applyFont="1" applyBorder="1" applyAlignment="1">
      <alignment/>
    </xf>
    <xf numFmtId="43" fontId="6" fillId="2" borderId="12" xfId="15" applyFont="1" applyFill="1" applyBorder="1" applyAlignment="1">
      <alignment/>
    </xf>
    <xf numFmtId="43" fontId="6" fillId="2" borderId="10" xfId="15" applyFont="1" applyFill="1" applyBorder="1" applyAlignment="1">
      <alignment/>
    </xf>
    <xf numFmtId="43" fontId="0" fillId="2" borderId="10" xfId="15" applyFont="1" applyFill="1" applyBorder="1" applyAlignment="1">
      <alignment/>
    </xf>
    <xf numFmtId="43" fontId="6" fillId="2" borderId="6" xfId="15" applyFont="1" applyFill="1" applyBorder="1" applyAlignment="1">
      <alignment/>
    </xf>
    <xf numFmtId="43" fontId="0" fillId="2" borderId="12" xfId="15" applyFont="1" applyFill="1" applyBorder="1" applyAlignment="1">
      <alignment/>
    </xf>
    <xf numFmtId="44" fontId="4" fillId="0" borderId="17" xfId="0" applyNumberFormat="1" applyFont="1" applyBorder="1" applyAlignment="1">
      <alignment/>
    </xf>
    <xf numFmtId="43" fontId="9" fillId="3" borderId="10" xfId="15" applyFont="1" applyFill="1" applyBorder="1" applyAlignment="1">
      <alignment/>
    </xf>
    <xf numFmtId="0" fontId="7" fillId="3" borderId="19" xfId="0" applyFont="1" applyFill="1" applyBorder="1" applyAlignment="1">
      <alignment/>
    </xf>
    <xf numFmtId="0" fontId="8" fillId="0" borderId="3" xfId="0" applyFont="1" applyBorder="1" applyAlignment="1">
      <alignment textRotation="90" wrapText="1"/>
    </xf>
    <xf numFmtId="0" fontId="8" fillId="0" borderId="3" xfId="0" applyFont="1" applyBorder="1" applyAlignment="1">
      <alignment textRotation="90"/>
    </xf>
    <xf numFmtId="0" fontId="8" fillId="0" borderId="20" xfId="0" applyFont="1" applyBorder="1" applyAlignment="1">
      <alignment/>
    </xf>
    <xf numFmtId="0" fontId="8" fillId="0" borderId="1" xfId="0" applyFont="1" applyBorder="1" applyAlignment="1">
      <alignment/>
    </xf>
    <xf numFmtId="44" fontId="7" fillId="3" borderId="1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4" fontId="4" fillId="0" borderId="0" xfId="18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1" xfId="0" applyBorder="1" applyAlignment="1">
      <alignment/>
    </xf>
    <xf numFmtId="49" fontId="8" fillId="0" borderId="22" xfId="0" applyNumberFormat="1" applyFont="1" applyBorder="1" applyAlignment="1">
      <alignment textRotation="90"/>
    </xf>
    <xf numFmtId="0" fontId="0" fillId="0" borderId="21" xfId="0" applyBorder="1" applyAlignment="1" quotePrefix="1">
      <alignment/>
    </xf>
    <xf numFmtId="0" fontId="0" fillId="0" borderId="22" xfId="0" applyBorder="1" applyAlignment="1" quotePrefix="1">
      <alignment/>
    </xf>
    <xf numFmtId="0" fontId="0" fillId="0" borderId="23" xfId="0" applyBorder="1" applyAlignment="1">
      <alignment/>
    </xf>
    <xf numFmtId="0" fontId="2" fillId="0" borderId="15" xfId="0" applyFont="1" applyBorder="1" applyAlignment="1">
      <alignment/>
    </xf>
    <xf numFmtId="0" fontId="0" fillId="2" borderId="15" xfId="0" applyFill="1" applyBorder="1" applyAlignment="1" quotePrefix="1">
      <alignment/>
    </xf>
    <xf numFmtId="0" fontId="6" fillId="0" borderId="15" xfId="0" applyFont="1" applyBorder="1" applyAlignment="1">
      <alignment/>
    </xf>
    <xf numFmtId="177" fontId="0" fillId="0" borderId="11" xfId="0" applyNumberFormat="1" applyBorder="1" applyAlignment="1">
      <alignment/>
    </xf>
    <xf numFmtId="0" fontId="4" fillId="0" borderId="7" xfId="0" applyFont="1" applyBorder="1" applyAlignment="1" quotePrefix="1">
      <alignment/>
    </xf>
    <xf numFmtId="44" fontId="4" fillId="0" borderId="0" xfId="18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0" fillId="2" borderId="6" xfId="15" applyFill="1" applyBorder="1" applyAlignment="1">
      <alignment/>
    </xf>
    <xf numFmtId="44" fontId="0" fillId="0" borderId="14" xfId="18" applyFont="1" applyBorder="1" applyAlignment="1">
      <alignment/>
    </xf>
    <xf numFmtId="180" fontId="5" fillId="0" borderId="0" xfId="15" applyNumberFormat="1" applyFont="1" applyFill="1" applyBorder="1" applyAlignment="1">
      <alignment/>
    </xf>
    <xf numFmtId="44" fontId="0" fillId="0" borderId="13" xfId="18" applyFont="1" applyBorder="1" applyAlignment="1">
      <alignment/>
    </xf>
    <xf numFmtId="43" fontId="0" fillId="0" borderId="10" xfId="15" applyBorder="1" applyAlignment="1">
      <alignment/>
    </xf>
    <xf numFmtId="43" fontId="5" fillId="2" borderId="17" xfId="15" applyFont="1" applyFill="1" applyBorder="1" applyAlignment="1">
      <alignment/>
    </xf>
    <xf numFmtId="43" fontId="0" fillId="0" borderId="6" xfId="15" applyBorder="1" applyAlignment="1">
      <alignment/>
    </xf>
    <xf numFmtId="43" fontId="0" fillId="0" borderId="12" xfId="15" applyFont="1" applyFill="1" applyBorder="1" applyAlignment="1">
      <alignment/>
    </xf>
    <xf numFmtId="44" fontId="0" fillId="0" borderId="13" xfId="18" applyFont="1" applyFill="1" applyBorder="1" applyAlignment="1">
      <alignment/>
    </xf>
    <xf numFmtId="43" fontId="4" fillId="0" borderId="0" xfId="15" applyFont="1" applyFill="1" applyBorder="1" applyAlignment="1">
      <alignment/>
    </xf>
    <xf numFmtId="0" fontId="0" fillId="0" borderId="13" xfId="0" applyFill="1" applyBorder="1" applyAlignment="1" quotePrefix="1">
      <alignment/>
    </xf>
    <xf numFmtId="0" fontId="0" fillId="0" borderId="9" xfId="0" applyFill="1" applyBorder="1" applyAlignment="1">
      <alignment/>
    </xf>
    <xf numFmtId="180" fontId="4" fillId="0" borderId="0" xfId="15" applyNumberFormat="1" applyFont="1" applyFill="1" applyBorder="1" applyAlignment="1">
      <alignment/>
    </xf>
    <xf numFmtId="180" fontId="4" fillId="0" borderId="15" xfId="15" applyNumberFormat="1" applyFont="1" applyBorder="1" applyAlignment="1">
      <alignment/>
    </xf>
    <xf numFmtId="0" fontId="6" fillId="0" borderId="9" xfId="0" applyFont="1" applyBorder="1" applyAlignment="1">
      <alignment/>
    </xf>
    <xf numFmtId="0" fontId="7" fillId="3" borderId="15" xfId="0" applyFont="1" applyFill="1" applyBorder="1" applyAlignment="1">
      <alignment/>
    </xf>
    <xf numFmtId="0" fontId="7" fillId="3" borderId="16" xfId="0" applyFont="1" applyFill="1" applyBorder="1" applyAlignment="1">
      <alignment/>
    </xf>
    <xf numFmtId="44" fontId="7" fillId="3" borderId="16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3" fontId="5" fillId="2" borderId="6" xfId="15" applyFont="1" applyFill="1" applyBorder="1" applyAlignment="1">
      <alignment/>
    </xf>
    <xf numFmtId="44" fontId="0" fillId="0" borderId="16" xfId="18" applyFont="1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6" xfId="0" applyFont="1" applyBorder="1" applyAlignment="1">
      <alignment/>
    </xf>
    <xf numFmtId="43" fontId="0" fillId="0" borderId="6" xfId="15" applyFont="1" applyFill="1" applyBorder="1" applyAlignment="1">
      <alignment/>
    </xf>
    <xf numFmtId="43" fontId="0" fillId="0" borderId="12" xfId="15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458"/>
  <sheetViews>
    <sheetView tabSelected="1" workbookViewId="0" topLeftCell="A62">
      <selection activeCell="C24" sqref="C24"/>
    </sheetView>
  </sheetViews>
  <sheetFormatPr defaultColWidth="9.00390625" defaultRowHeight="12.75"/>
  <cols>
    <col min="2" max="2" width="11.75390625" style="0" bestFit="1" customWidth="1"/>
    <col min="3" max="3" width="10.00390625" style="0" customWidth="1"/>
    <col min="5" max="5" width="39.75390625" style="0" customWidth="1"/>
    <col min="6" max="6" width="22.125" style="0" customWidth="1"/>
    <col min="7" max="7" width="18.25390625" style="0" customWidth="1"/>
    <col min="8" max="8" width="11.375" style="0" customWidth="1"/>
    <col min="9" max="9" width="13.625" style="0" customWidth="1"/>
    <col min="10" max="10" width="12.875" style="0" customWidth="1"/>
  </cols>
  <sheetData>
    <row r="3" spans="2:6" ht="12.75">
      <c r="B3" s="1" t="s">
        <v>1</v>
      </c>
      <c r="C3" s="1"/>
      <c r="D3" s="1"/>
      <c r="F3" t="s">
        <v>231</v>
      </c>
    </row>
    <row r="4" spans="2:4" ht="12.75">
      <c r="B4" s="1" t="s">
        <v>0</v>
      </c>
      <c r="C4" s="1"/>
      <c r="D4" s="1"/>
    </row>
    <row r="7" spans="2:10" ht="12.75">
      <c r="B7" s="180"/>
      <c r="C7" s="2"/>
      <c r="D7" s="2"/>
      <c r="E7" s="2"/>
      <c r="F7" s="2"/>
      <c r="G7" s="2"/>
      <c r="H7" s="172" t="s">
        <v>7</v>
      </c>
      <c r="I7" s="174"/>
      <c r="J7" s="175"/>
    </row>
    <row r="8" spans="2:10" ht="45.75">
      <c r="B8" s="181" t="s">
        <v>2</v>
      </c>
      <c r="C8" s="169" t="s">
        <v>3</v>
      </c>
      <c r="D8" s="170" t="s">
        <v>4</v>
      </c>
      <c r="E8" s="171" t="s">
        <v>5</v>
      </c>
      <c r="F8" s="171" t="s">
        <v>6</v>
      </c>
      <c r="G8" s="171" t="s">
        <v>7</v>
      </c>
      <c r="H8" s="171" t="s">
        <v>230</v>
      </c>
      <c r="I8" s="174"/>
      <c r="J8" s="174"/>
    </row>
    <row r="9" spans="2:10" ht="12.75">
      <c r="B9" s="182"/>
      <c r="C9" s="4"/>
      <c r="D9" s="6"/>
      <c r="E9" s="10"/>
      <c r="F9" s="10"/>
      <c r="G9" s="10"/>
      <c r="H9" s="9"/>
      <c r="I9" s="175"/>
      <c r="J9" s="175"/>
    </row>
    <row r="10" spans="2:10" ht="12.75">
      <c r="B10" s="183" t="s">
        <v>9</v>
      </c>
      <c r="C10" s="5" t="s">
        <v>11</v>
      </c>
      <c r="D10" s="7" t="s">
        <v>12</v>
      </c>
      <c r="E10" s="11" t="s">
        <v>13</v>
      </c>
      <c r="F10" s="13">
        <v>110000</v>
      </c>
      <c r="G10" s="11">
        <v>0</v>
      </c>
      <c r="H10" s="188">
        <f>G10/F10*100</f>
        <v>0</v>
      </c>
      <c r="I10" s="175"/>
      <c r="J10" s="175"/>
    </row>
    <row r="11" spans="2:10" ht="12.75">
      <c r="B11" s="184"/>
      <c r="C11" s="3"/>
      <c r="D11" s="8" t="s">
        <v>14</v>
      </c>
      <c r="E11" s="12" t="s">
        <v>15</v>
      </c>
      <c r="F11" s="14">
        <v>680000</v>
      </c>
      <c r="G11" s="118">
        <v>73191.76</v>
      </c>
      <c r="H11" s="126">
        <f>G11*100/F11</f>
        <v>10.763494117647058</v>
      </c>
      <c r="I11" s="175"/>
      <c r="J11" s="175"/>
    </row>
    <row r="12" spans="2:10" ht="12.75">
      <c r="B12" s="185" t="s">
        <v>8</v>
      </c>
      <c r="C12" s="26" t="s">
        <v>11</v>
      </c>
      <c r="D12" s="27"/>
      <c r="E12" s="28" t="s">
        <v>16</v>
      </c>
      <c r="F12" s="29">
        <f>SUM(F10:F11)</f>
        <v>790000</v>
      </c>
      <c r="G12" s="29">
        <f>SUM(G10:G11)</f>
        <v>73191.76</v>
      </c>
      <c r="H12" s="122">
        <f>G12*100/F12</f>
        <v>9.264779746835442</v>
      </c>
      <c r="I12" s="176"/>
      <c r="J12" s="176"/>
    </row>
    <row r="13" spans="2:10" ht="12.75">
      <c r="B13" s="156"/>
      <c r="C13" s="30" t="s">
        <v>17</v>
      </c>
      <c r="D13" s="30" t="s">
        <v>18</v>
      </c>
      <c r="E13" s="19" t="s">
        <v>19</v>
      </c>
      <c r="F13" s="31">
        <v>5750</v>
      </c>
      <c r="G13" s="31">
        <v>3136.3</v>
      </c>
      <c r="H13" s="126">
        <f>G13*100/F13</f>
        <v>54.544347826086955</v>
      </c>
      <c r="I13" s="44"/>
      <c r="J13" s="44"/>
    </row>
    <row r="14" spans="2:10" ht="12.75">
      <c r="B14" s="160" t="s">
        <v>20</v>
      </c>
      <c r="C14" s="24" t="s">
        <v>17</v>
      </c>
      <c r="D14" s="23"/>
      <c r="E14" s="25" t="s">
        <v>21</v>
      </c>
      <c r="F14" s="23">
        <f>SUM(F13)</f>
        <v>5750</v>
      </c>
      <c r="G14" s="23">
        <f>SUM(G13)</f>
        <v>3136.3</v>
      </c>
      <c r="H14" s="127">
        <f>G14*100/F14</f>
        <v>54.544347826086955</v>
      </c>
      <c r="I14" s="177"/>
      <c r="J14" s="190"/>
    </row>
    <row r="15" spans="2:10" ht="12.75">
      <c r="B15" s="71"/>
      <c r="C15" s="37" t="s">
        <v>10</v>
      </c>
      <c r="D15" s="37" t="s">
        <v>22</v>
      </c>
      <c r="E15" s="42" t="s">
        <v>23</v>
      </c>
      <c r="F15" s="40">
        <v>5950</v>
      </c>
      <c r="G15" s="119">
        <v>5950</v>
      </c>
      <c r="H15" s="124">
        <f aca="true" t="shared" si="0" ref="H15:H22">G15*100/F15</f>
        <v>100</v>
      </c>
      <c r="I15" s="44"/>
      <c r="J15" s="70"/>
    </row>
    <row r="16" spans="2:10" ht="12.75">
      <c r="B16" s="73"/>
      <c r="C16" s="35"/>
      <c r="D16" s="38" t="s">
        <v>24</v>
      </c>
      <c r="E16" s="32" t="s">
        <v>25</v>
      </c>
      <c r="F16" s="33">
        <v>900</v>
      </c>
      <c r="G16" s="120">
        <v>898.45</v>
      </c>
      <c r="H16" s="125">
        <f t="shared" si="0"/>
        <v>99.82777777777778</v>
      </c>
      <c r="I16" s="44"/>
      <c r="J16" s="70"/>
    </row>
    <row r="17" spans="2:10" ht="12.75">
      <c r="B17" s="73"/>
      <c r="C17" s="35"/>
      <c r="D17" s="38" t="s">
        <v>26</v>
      </c>
      <c r="E17" s="32" t="s">
        <v>27</v>
      </c>
      <c r="F17" s="33">
        <v>146</v>
      </c>
      <c r="G17" s="120">
        <v>145.79</v>
      </c>
      <c r="H17" s="125">
        <f t="shared" si="0"/>
        <v>99.85616438356165</v>
      </c>
      <c r="I17" s="44"/>
      <c r="J17" s="44"/>
    </row>
    <row r="18" spans="2:10" ht="12.75">
      <c r="B18" s="73"/>
      <c r="C18" s="35"/>
      <c r="D18" s="38" t="s">
        <v>28</v>
      </c>
      <c r="E18" s="32" t="s">
        <v>29</v>
      </c>
      <c r="F18" s="33">
        <v>5177</v>
      </c>
      <c r="G18" s="120">
        <v>176.18</v>
      </c>
      <c r="H18" s="125">
        <f t="shared" si="0"/>
        <v>3.4031292254201273</v>
      </c>
      <c r="I18" s="44"/>
      <c r="J18" s="44"/>
    </row>
    <row r="19" spans="2:10" ht="12.75">
      <c r="B19" s="73"/>
      <c r="C19" s="35"/>
      <c r="D19" s="38" t="s">
        <v>12</v>
      </c>
      <c r="E19" s="32" t="s">
        <v>13</v>
      </c>
      <c r="F19" s="33">
        <v>13349</v>
      </c>
      <c r="G19" s="120">
        <v>5886.41</v>
      </c>
      <c r="H19" s="125">
        <f t="shared" si="0"/>
        <v>44.09626189227657</v>
      </c>
      <c r="I19" s="44"/>
      <c r="J19" s="44"/>
    </row>
    <row r="20" spans="2:10" ht="12.75">
      <c r="B20" s="73"/>
      <c r="C20" s="35"/>
      <c r="D20" s="38" t="s">
        <v>30</v>
      </c>
      <c r="E20" s="32" t="s">
        <v>31</v>
      </c>
      <c r="F20" s="33">
        <v>445644</v>
      </c>
      <c r="G20" s="120">
        <v>445250.03</v>
      </c>
      <c r="H20" s="125">
        <f t="shared" si="0"/>
        <v>99.91159535413918</v>
      </c>
      <c r="I20" s="44"/>
      <c r="J20" s="44"/>
    </row>
    <row r="21" spans="2:10" ht="12.75">
      <c r="B21" s="73"/>
      <c r="C21" s="35"/>
      <c r="D21" s="38" t="s">
        <v>32</v>
      </c>
      <c r="E21" s="32" t="s">
        <v>33</v>
      </c>
      <c r="F21" s="33">
        <v>59</v>
      </c>
      <c r="G21" s="120">
        <v>59</v>
      </c>
      <c r="H21" s="125">
        <f t="shared" si="0"/>
        <v>100</v>
      </c>
      <c r="I21" s="44"/>
      <c r="J21" s="44"/>
    </row>
    <row r="22" spans="2:10" ht="12.75">
      <c r="B22" s="74"/>
      <c r="C22" s="36"/>
      <c r="D22" s="39" t="s">
        <v>34</v>
      </c>
      <c r="E22" s="45" t="s">
        <v>35</v>
      </c>
      <c r="F22" s="41">
        <v>322</v>
      </c>
      <c r="G22" s="121">
        <v>322</v>
      </c>
      <c r="H22" s="126">
        <f t="shared" si="0"/>
        <v>100</v>
      </c>
      <c r="I22" s="44"/>
      <c r="J22" s="44"/>
    </row>
    <row r="23" spans="2:10" ht="12.75">
      <c r="B23" s="49" t="s">
        <v>20</v>
      </c>
      <c r="C23" s="189" t="s">
        <v>10</v>
      </c>
      <c r="D23" s="50"/>
      <c r="E23" s="51" t="s">
        <v>36</v>
      </c>
      <c r="F23" s="52">
        <f>SUM(F15:F22)</f>
        <v>471547</v>
      </c>
      <c r="G23" s="52">
        <f>SUM(G15:G22)</f>
        <v>458687.86000000004</v>
      </c>
      <c r="H23" s="152">
        <f>G23*100/F23</f>
        <v>97.27298869465824</v>
      </c>
      <c r="I23" s="123"/>
      <c r="J23" s="123"/>
    </row>
    <row r="24" spans="2:10" ht="12.75">
      <c r="B24" s="186" t="s">
        <v>9</v>
      </c>
      <c r="C24" s="47"/>
      <c r="D24" s="47"/>
      <c r="E24" s="47" t="s">
        <v>37</v>
      </c>
      <c r="F24" s="48">
        <f>SUM(F23,F14,F12)</f>
        <v>1267297</v>
      </c>
      <c r="G24" s="48">
        <f>SUM(G23,G14,G12)</f>
        <v>535015.92</v>
      </c>
      <c r="H24" s="129">
        <f>G24*100/F24</f>
        <v>42.21709039001908</v>
      </c>
      <c r="I24" s="70"/>
      <c r="J24" s="70"/>
    </row>
    <row r="25" spans="2:10" ht="12.75">
      <c r="B25" s="71">
        <v>600</v>
      </c>
      <c r="C25" s="73">
        <v>60014</v>
      </c>
      <c r="D25" s="58" t="s">
        <v>38</v>
      </c>
      <c r="E25" s="32" t="s">
        <v>39</v>
      </c>
      <c r="F25" s="40">
        <v>50000</v>
      </c>
      <c r="G25" s="130">
        <v>0</v>
      </c>
      <c r="H25" s="34"/>
      <c r="I25" s="70"/>
      <c r="J25" s="70"/>
    </row>
    <row r="26" spans="2:10" ht="12.75">
      <c r="B26" s="74"/>
      <c r="C26" s="73"/>
      <c r="D26" s="39" t="s">
        <v>40</v>
      </c>
      <c r="E26" s="32" t="s">
        <v>39</v>
      </c>
      <c r="F26" s="41">
        <v>50000</v>
      </c>
      <c r="G26" s="130">
        <v>0</v>
      </c>
      <c r="H26" s="36"/>
      <c r="I26" s="70"/>
      <c r="J26" s="70"/>
    </row>
    <row r="27" spans="2:10" ht="12.75">
      <c r="B27" s="59"/>
      <c r="C27" s="55">
        <v>60014</v>
      </c>
      <c r="D27" s="55"/>
      <c r="E27" s="56" t="s">
        <v>41</v>
      </c>
      <c r="F27" s="57">
        <f>SUM(F25:F26)</f>
        <v>100000</v>
      </c>
      <c r="G27" s="57">
        <f>SUM(G25:G26)</f>
        <v>0</v>
      </c>
      <c r="H27" s="93"/>
      <c r="I27" s="191"/>
      <c r="J27" s="191"/>
    </row>
    <row r="28" spans="2:10" ht="12.75">
      <c r="B28" s="71"/>
      <c r="C28" s="73">
        <v>60016</v>
      </c>
      <c r="D28" s="37" t="s">
        <v>42</v>
      </c>
      <c r="E28" s="44" t="s">
        <v>43</v>
      </c>
      <c r="F28" s="62">
        <v>5000</v>
      </c>
      <c r="G28" s="131">
        <v>1340</v>
      </c>
      <c r="H28" s="124">
        <f aca="true" t="shared" si="1" ref="H28:H97">G28*100/F28</f>
        <v>26.8</v>
      </c>
      <c r="I28" s="70"/>
      <c r="J28" s="70"/>
    </row>
    <row r="29" spans="2:10" ht="12.75">
      <c r="B29" s="73"/>
      <c r="C29" s="73"/>
      <c r="D29" s="60" t="s">
        <v>28</v>
      </c>
      <c r="E29" s="44" t="s">
        <v>29</v>
      </c>
      <c r="F29" s="63">
        <v>15000</v>
      </c>
      <c r="G29" s="132">
        <v>9940.56</v>
      </c>
      <c r="H29" s="125">
        <f t="shared" si="1"/>
        <v>66.2704</v>
      </c>
      <c r="I29" s="70"/>
      <c r="J29" s="70"/>
    </row>
    <row r="30" spans="2:10" ht="12.75">
      <c r="B30" s="73"/>
      <c r="C30" s="73"/>
      <c r="D30" s="60" t="s">
        <v>44</v>
      </c>
      <c r="E30" s="44" t="s">
        <v>45</v>
      </c>
      <c r="F30" s="63">
        <v>180000</v>
      </c>
      <c r="G30" s="132">
        <v>7247.53</v>
      </c>
      <c r="H30" s="125">
        <f t="shared" si="1"/>
        <v>4.026405555555556</v>
      </c>
      <c r="I30" s="70"/>
      <c r="J30" s="70"/>
    </row>
    <row r="31" spans="2:10" ht="12.75">
      <c r="B31" s="73"/>
      <c r="C31" s="73"/>
      <c r="D31" s="38" t="s">
        <v>12</v>
      </c>
      <c r="E31" s="44" t="s">
        <v>46</v>
      </c>
      <c r="F31" s="63">
        <v>20000</v>
      </c>
      <c r="G31" s="132">
        <v>18338.23</v>
      </c>
      <c r="H31" s="125">
        <f t="shared" si="1"/>
        <v>91.69115</v>
      </c>
      <c r="I31" s="70"/>
      <c r="J31" s="70"/>
    </row>
    <row r="32" spans="2:10" ht="12.75">
      <c r="B32" s="73"/>
      <c r="C32" s="73"/>
      <c r="D32" s="60" t="s">
        <v>14</v>
      </c>
      <c r="E32" s="44" t="s">
        <v>15</v>
      </c>
      <c r="F32" s="63">
        <v>1060000</v>
      </c>
      <c r="G32" s="132">
        <v>4880</v>
      </c>
      <c r="H32" s="125">
        <f t="shared" si="1"/>
        <v>0.46037735849056605</v>
      </c>
      <c r="I32" s="70"/>
      <c r="J32" s="70"/>
    </row>
    <row r="33" spans="2:10" ht="12.75">
      <c r="B33" s="187"/>
      <c r="C33" s="55">
        <v>60016</v>
      </c>
      <c r="D33" s="55"/>
      <c r="E33" s="55" t="s">
        <v>48</v>
      </c>
      <c r="F33" s="23">
        <f>SUM(F28:F32)</f>
        <v>1280000</v>
      </c>
      <c r="G33" s="139">
        <f>SUM(G28:G32)</f>
        <v>41746.32</v>
      </c>
      <c r="H33" s="138">
        <f t="shared" si="1"/>
        <v>3.26143125</v>
      </c>
      <c r="I33" s="191"/>
      <c r="J33" s="192"/>
    </row>
    <row r="34" spans="2:10" ht="15">
      <c r="B34" s="64">
        <v>600</v>
      </c>
      <c r="C34" s="64"/>
      <c r="D34" s="65"/>
      <c r="E34" s="66" t="s">
        <v>49</v>
      </c>
      <c r="F34" s="67">
        <f>SUM(F27,F33)</f>
        <v>1380000</v>
      </c>
      <c r="G34" s="67">
        <f>SUM(G33,G27)</f>
        <v>41746.32</v>
      </c>
      <c r="H34" s="194">
        <f t="shared" si="1"/>
        <v>3.025095652173913</v>
      </c>
      <c r="I34" s="193"/>
      <c r="J34" s="193"/>
    </row>
    <row r="35" spans="2:10" ht="12.75">
      <c r="B35" s="71"/>
      <c r="C35" s="34">
        <v>63095</v>
      </c>
      <c r="D35" s="16" t="s">
        <v>28</v>
      </c>
      <c r="E35" s="34" t="s">
        <v>29</v>
      </c>
      <c r="F35" s="40">
        <v>3000</v>
      </c>
      <c r="G35" s="120">
        <v>0</v>
      </c>
      <c r="H35" s="124">
        <f t="shared" si="1"/>
        <v>0</v>
      </c>
      <c r="I35" s="70"/>
      <c r="J35" s="70"/>
    </row>
    <row r="36" spans="2:10" ht="12.75">
      <c r="B36" s="73"/>
      <c r="C36" s="35"/>
      <c r="D36" s="95" t="s">
        <v>50</v>
      </c>
      <c r="E36" s="35" t="s">
        <v>51</v>
      </c>
      <c r="F36" s="33">
        <v>1000</v>
      </c>
      <c r="G36" s="130">
        <v>207.78</v>
      </c>
      <c r="H36" s="125">
        <f t="shared" si="1"/>
        <v>20.778</v>
      </c>
      <c r="I36" s="44"/>
      <c r="J36" s="44"/>
    </row>
    <row r="37" spans="2:10" ht="12.75">
      <c r="B37" s="73"/>
      <c r="C37" s="35"/>
      <c r="D37" s="16" t="s">
        <v>44</v>
      </c>
      <c r="E37" s="35" t="s">
        <v>45</v>
      </c>
      <c r="F37" s="33">
        <v>5000</v>
      </c>
      <c r="G37" s="130">
        <v>0</v>
      </c>
      <c r="H37" s="125">
        <f t="shared" si="1"/>
        <v>0</v>
      </c>
      <c r="I37" s="44"/>
      <c r="J37" s="44"/>
    </row>
    <row r="38" spans="2:10" ht="12.75">
      <c r="B38" s="73"/>
      <c r="C38" s="35"/>
      <c r="D38" s="16" t="s">
        <v>12</v>
      </c>
      <c r="E38" s="35" t="s">
        <v>13</v>
      </c>
      <c r="F38" s="33">
        <v>23117</v>
      </c>
      <c r="G38" s="130">
        <v>6912.59</v>
      </c>
      <c r="H38" s="125">
        <f t="shared" si="1"/>
        <v>29.902625773240473</v>
      </c>
      <c r="I38" s="44"/>
      <c r="J38" s="44"/>
    </row>
    <row r="39" spans="2:10" ht="12.75">
      <c r="B39" s="73"/>
      <c r="C39" s="35"/>
      <c r="D39" s="16" t="s">
        <v>30</v>
      </c>
      <c r="E39" s="35" t="s">
        <v>31</v>
      </c>
      <c r="F39" s="33">
        <v>9464</v>
      </c>
      <c r="G39" s="130">
        <v>6754</v>
      </c>
      <c r="H39" s="126">
        <f t="shared" si="1"/>
        <v>71.3651732882502</v>
      </c>
      <c r="I39" s="44"/>
      <c r="J39" s="44"/>
    </row>
    <row r="40" spans="2:10" ht="12.75">
      <c r="B40" s="59"/>
      <c r="C40" s="55">
        <v>63095</v>
      </c>
      <c r="D40" s="55"/>
      <c r="E40" s="55" t="s">
        <v>36</v>
      </c>
      <c r="F40" s="57">
        <f>SUM(F35:F39)</f>
        <v>41581</v>
      </c>
      <c r="G40" s="57">
        <f>SUM(G35:G39)</f>
        <v>13874.369999999999</v>
      </c>
      <c r="H40" s="138">
        <f t="shared" si="1"/>
        <v>33.367090738558474</v>
      </c>
      <c r="I40" s="123"/>
      <c r="J40" s="123"/>
    </row>
    <row r="41" spans="2:10" ht="15">
      <c r="B41" s="83">
        <v>630</v>
      </c>
      <c r="C41" s="83"/>
      <c r="D41" s="68"/>
      <c r="E41" s="68" t="s">
        <v>52</v>
      </c>
      <c r="F41" s="69">
        <f>SUM(F40)</f>
        <v>41581</v>
      </c>
      <c r="G41" s="69">
        <f>SUM(G40)</f>
        <v>13874.369999999999</v>
      </c>
      <c r="H41" s="133">
        <f t="shared" si="1"/>
        <v>33.367090738558474</v>
      </c>
      <c r="I41" s="193"/>
      <c r="J41" s="193"/>
    </row>
    <row r="42" spans="2:10" ht="12.75">
      <c r="B42" s="71"/>
      <c r="C42" s="71">
        <v>70005</v>
      </c>
      <c r="D42" s="58" t="s">
        <v>12</v>
      </c>
      <c r="E42" s="72" t="s">
        <v>13</v>
      </c>
      <c r="F42" s="40">
        <v>25000</v>
      </c>
      <c r="G42" s="131">
        <v>18547.96</v>
      </c>
      <c r="H42" s="124">
        <f t="shared" si="1"/>
        <v>74.19184</v>
      </c>
      <c r="I42" s="70"/>
      <c r="J42" s="70"/>
    </row>
    <row r="43" spans="2:10" ht="12.75">
      <c r="B43" s="73"/>
      <c r="C43" s="73"/>
      <c r="D43" s="38" t="s">
        <v>30</v>
      </c>
      <c r="E43" s="70" t="s">
        <v>47</v>
      </c>
      <c r="F43" s="33">
        <v>4500</v>
      </c>
      <c r="G43" s="132">
        <v>150</v>
      </c>
      <c r="H43" s="125">
        <f t="shared" si="1"/>
        <v>3.3333333333333335</v>
      </c>
      <c r="I43" s="44"/>
      <c r="J43" s="44"/>
    </row>
    <row r="44" spans="2:10" ht="12.75">
      <c r="B44" s="73"/>
      <c r="C44" s="73"/>
      <c r="D44" s="38" t="s">
        <v>53</v>
      </c>
      <c r="E44" s="70" t="s">
        <v>54</v>
      </c>
      <c r="F44" s="33">
        <v>700</v>
      </c>
      <c r="G44" s="132">
        <v>686.55</v>
      </c>
      <c r="H44" s="125">
        <f t="shared" si="1"/>
        <v>98.07857142857142</v>
      </c>
      <c r="I44" s="44"/>
      <c r="J44" s="44"/>
    </row>
    <row r="45" spans="2:10" ht="12.75">
      <c r="B45" s="73"/>
      <c r="C45" s="73"/>
      <c r="D45" s="38" t="s">
        <v>14</v>
      </c>
      <c r="E45" s="70" t="s">
        <v>15</v>
      </c>
      <c r="F45" s="33">
        <v>100000</v>
      </c>
      <c r="G45" s="132">
        <v>0</v>
      </c>
      <c r="H45" s="125">
        <f t="shared" si="1"/>
        <v>0</v>
      </c>
      <c r="I45" s="44"/>
      <c r="J45" s="44"/>
    </row>
    <row r="46" spans="2:10" ht="12.75">
      <c r="B46" s="74"/>
      <c r="C46" s="74"/>
      <c r="D46" s="39" t="s">
        <v>55</v>
      </c>
      <c r="E46" s="76" t="s">
        <v>56</v>
      </c>
      <c r="F46" s="41">
        <v>90000</v>
      </c>
      <c r="G46" s="135">
        <v>0</v>
      </c>
      <c r="H46" s="126">
        <f t="shared" si="1"/>
        <v>0</v>
      </c>
      <c r="I46" s="44"/>
      <c r="J46" s="44"/>
    </row>
    <row r="47" spans="2:10" ht="12.75">
      <c r="B47" s="59"/>
      <c r="C47" s="55">
        <v>70005</v>
      </c>
      <c r="D47" s="55"/>
      <c r="E47" s="56" t="s">
        <v>57</v>
      </c>
      <c r="F47" s="57">
        <f>SUM(F42:F46)</f>
        <v>220200</v>
      </c>
      <c r="G47" s="57">
        <f>SUM(G42:G46)</f>
        <v>19384.51</v>
      </c>
      <c r="H47" s="138">
        <f t="shared" si="1"/>
        <v>8.803138056312442</v>
      </c>
      <c r="I47" s="123"/>
      <c r="J47" s="123"/>
    </row>
    <row r="48" spans="2:10" ht="15">
      <c r="B48" s="82">
        <v>700</v>
      </c>
      <c r="C48" s="79"/>
      <c r="D48" s="80"/>
      <c r="E48" s="80" t="s">
        <v>58</v>
      </c>
      <c r="F48" s="78">
        <f>SUM(F47)</f>
        <v>220200</v>
      </c>
      <c r="G48" s="78">
        <f>SUM(G47)</f>
        <v>19384.51</v>
      </c>
      <c r="H48" s="134">
        <f t="shared" si="1"/>
        <v>8.803138056312442</v>
      </c>
      <c r="I48" s="196"/>
      <c r="J48" s="196"/>
    </row>
    <row r="49" spans="2:10" ht="12.75">
      <c r="B49" s="71"/>
      <c r="C49" s="74">
        <v>71004</v>
      </c>
      <c r="D49" s="75" t="s">
        <v>12</v>
      </c>
      <c r="E49" s="76" t="s">
        <v>13</v>
      </c>
      <c r="F49" s="77">
        <v>10000</v>
      </c>
      <c r="G49" s="121">
        <v>2554</v>
      </c>
      <c r="H49" s="126">
        <f t="shared" si="1"/>
        <v>25.54</v>
      </c>
      <c r="I49" s="70"/>
      <c r="J49" s="70"/>
    </row>
    <row r="50" spans="2:10" ht="12.75">
      <c r="B50" s="59"/>
      <c r="C50" s="55">
        <v>71004</v>
      </c>
      <c r="D50" s="55"/>
      <c r="E50" s="56" t="s">
        <v>59</v>
      </c>
      <c r="F50" s="25">
        <v>10000</v>
      </c>
      <c r="G50" s="23">
        <f>SUM(G49)</f>
        <v>2554</v>
      </c>
      <c r="H50" s="138">
        <f t="shared" si="1"/>
        <v>25.54</v>
      </c>
      <c r="I50" s="191"/>
      <c r="J50" s="191"/>
    </row>
    <row r="51" spans="2:10" ht="15">
      <c r="B51" s="83">
        <v>710</v>
      </c>
      <c r="C51" s="64"/>
      <c r="D51" s="65"/>
      <c r="E51" s="65" t="s">
        <v>60</v>
      </c>
      <c r="F51" s="67">
        <f>SUM(F50)</f>
        <v>10000</v>
      </c>
      <c r="G51" s="67">
        <f>SUM(G50)</f>
        <v>2554</v>
      </c>
      <c r="H51" s="133">
        <f t="shared" si="1"/>
        <v>25.54</v>
      </c>
      <c r="I51" s="193"/>
      <c r="J51" s="193"/>
    </row>
    <row r="52" spans="2:10" ht="12.75">
      <c r="B52" s="71"/>
      <c r="C52" s="34">
        <v>75011</v>
      </c>
      <c r="D52" s="37" t="s">
        <v>61</v>
      </c>
      <c r="E52" s="34" t="s">
        <v>62</v>
      </c>
      <c r="F52" s="62">
        <v>1000</v>
      </c>
      <c r="G52" s="120">
        <v>800</v>
      </c>
      <c r="H52" s="124">
        <f t="shared" si="1"/>
        <v>80</v>
      </c>
      <c r="I52" s="44"/>
      <c r="J52" s="44"/>
    </row>
    <row r="53" spans="2:10" ht="12.75">
      <c r="B53" s="73"/>
      <c r="C53" s="35"/>
      <c r="D53" s="60" t="s">
        <v>22</v>
      </c>
      <c r="E53" s="35" t="s">
        <v>23</v>
      </c>
      <c r="F53" s="63">
        <v>86000</v>
      </c>
      <c r="G53" s="120">
        <v>41928</v>
      </c>
      <c r="H53" s="125">
        <f t="shared" si="1"/>
        <v>48.753488372093024</v>
      </c>
      <c r="I53" s="44"/>
      <c r="J53" s="44"/>
    </row>
    <row r="54" spans="2:10" ht="12.75">
      <c r="B54" s="73"/>
      <c r="C54" s="35"/>
      <c r="D54" s="38" t="s">
        <v>63</v>
      </c>
      <c r="E54" s="35" t="s">
        <v>64</v>
      </c>
      <c r="F54" s="63">
        <v>6600</v>
      </c>
      <c r="G54" s="120">
        <v>6582.42</v>
      </c>
      <c r="H54" s="125">
        <f t="shared" si="1"/>
        <v>99.73363636363636</v>
      </c>
      <c r="I54" s="44"/>
      <c r="J54" s="44"/>
    </row>
    <row r="55" spans="2:10" ht="12.75">
      <c r="B55" s="73"/>
      <c r="C55" s="35"/>
      <c r="D55" s="38" t="s">
        <v>24</v>
      </c>
      <c r="E55" s="35" t="s">
        <v>25</v>
      </c>
      <c r="F55" s="63">
        <v>14500</v>
      </c>
      <c r="G55" s="120">
        <v>7408.55</v>
      </c>
      <c r="H55" s="125">
        <f t="shared" si="1"/>
        <v>51.093448275862066</v>
      </c>
      <c r="I55" s="44"/>
      <c r="J55" s="44"/>
    </row>
    <row r="56" spans="2:10" ht="12.75">
      <c r="B56" s="73"/>
      <c r="C56" s="35"/>
      <c r="D56" s="38" t="s">
        <v>26</v>
      </c>
      <c r="E56" s="35" t="s">
        <v>27</v>
      </c>
      <c r="F56" s="63">
        <v>2245</v>
      </c>
      <c r="G56" s="120">
        <v>1188.48</v>
      </c>
      <c r="H56" s="125">
        <f t="shared" si="1"/>
        <v>52.93897550111359</v>
      </c>
      <c r="I56" s="44"/>
      <c r="J56" s="44"/>
    </row>
    <row r="57" spans="2:10" ht="12.75">
      <c r="B57" s="73"/>
      <c r="C57" s="35"/>
      <c r="D57" s="38" t="s">
        <v>28</v>
      </c>
      <c r="E57" s="35" t="s">
        <v>65</v>
      </c>
      <c r="F57" s="63">
        <v>3000</v>
      </c>
      <c r="G57" s="120">
        <v>215.18</v>
      </c>
      <c r="H57" s="125">
        <f t="shared" si="1"/>
        <v>7.172666666666666</v>
      </c>
      <c r="I57" s="44"/>
      <c r="J57" s="44"/>
    </row>
    <row r="58" spans="2:10" ht="12.75">
      <c r="B58" s="73"/>
      <c r="C58" s="35"/>
      <c r="D58" s="38" t="s">
        <v>12</v>
      </c>
      <c r="E58" s="35" t="s">
        <v>13</v>
      </c>
      <c r="F58" s="63">
        <v>400</v>
      </c>
      <c r="G58" s="120">
        <v>170</v>
      </c>
      <c r="H58" s="125">
        <f t="shared" si="1"/>
        <v>42.5</v>
      </c>
      <c r="I58" s="44"/>
      <c r="J58" s="44"/>
    </row>
    <row r="59" spans="2:10" ht="12.75">
      <c r="B59" s="73"/>
      <c r="C59" s="35"/>
      <c r="D59" s="38" t="s">
        <v>66</v>
      </c>
      <c r="E59" s="35" t="s">
        <v>67</v>
      </c>
      <c r="F59" s="63">
        <v>1600</v>
      </c>
      <c r="G59" s="120">
        <v>660.67</v>
      </c>
      <c r="H59" s="125">
        <f t="shared" si="1"/>
        <v>41.291875</v>
      </c>
      <c r="I59" s="44"/>
      <c r="J59" s="44"/>
    </row>
    <row r="60" spans="2:10" ht="12.75">
      <c r="B60" s="73"/>
      <c r="C60" s="35"/>
      <c r="D60" s="38" t="s">
        <v>68</v>
      </c>
      <c r="E60" s="35" t="s">
        <v>69</v>
      </c>
      <c r="F60" s="63">
        <v>400</v>
      </c>
      <c r="G60" s="120">
        <v>302.12</v>
      </c>
      <c r="H60" s="125">
        <f t="shared" si="1"/>
        <v>75.53</v>
      </c>
      <c r="I60" s="44"/>
      <c r="J60" s="44"/>
    </row>
    <row r="61" spans="2:10" ht="12.75">
      <c r="B61" s="73"/>
      <c r="C61" s="35"/>
      <c r="D61" s="38" t="s">
        <v>70</v>
      </c>
      <c r="E61" s="35" t="s">
        <v>71</v>
      </c>
      <c r="F61" s="63">
        <v>2200</v>
      </c>
      <c r="G61" s="120">
        <v>2095.68</v>
      </c>
      <c r="H61" s="125">
        <f t="shared" si="1"/>
        <v>95.25818181818181</v>
      </c>
      <c r="I61" s="44"/>
      <c r="J61" s="44"/>
    </row>
    <row r="62" spans="2:10" ht="12.75">
      <c r="B62" s="73"/>
      <c r="C62" s="35"/>
      <c r="D62" s="38" t="s">
        <v>34</v>
      </c>
      <c r="E62" s="35" t="s">
        <v>35</v>
      </c>
      <c r="F62" s="63">
        <v>1000</v>
      </c>
      <c r="G62" s="120">
        <v>966.32</v>
      </c>
      <c r="H62" s="126">
        <f t="shared" si="1"/>
        <v>96.632</v>
      </c>
      <c r="I62" s="44"/>
      <c r="J62" s="44"/>
    </row>
    <row r="63" spans="2:10" ht="12.75">
      <c r="B63" s="59"/>
      <c r="C63" s="55">
        <v>75011</v>
      </c>
      <c r="D63" s="55"/>
      <c r="E63" s="55" t="s">
        <v>72</v>
      </c>
      <c r="F63" s="23">
        <f>SUM(F52:F62)</f>
        <v>118945</v>
      </c>
      <c r="G63" s="136">
        <f>SUM(G52:G62)</f>
        <v>62317.420000000006</v>
      </c>
      <c r="H63" s="137">
        <f t="shared" si="1"/>
        <v>52.39179452688218</v>
      </c>
      <c r="I63" s="123"/>
      <c r="J63" s="123"/>
    </row>
    <row r="64" spans="2:10" ht="12.75">
      <c r="B64" s="71"/>
      <c r="C64" s="73">
        <v>75022</v>
      </c>
      <c r="D64" s="38" t="s">
        <v>73</v>
      </c>
      <c r="E64" s="32" t="s">
        <v>74</v>
      </c>
      <c r="F64" s="87">
        <v>90000</v>
      </c>
      <c r="G64" s="151">
        <v>35180</v>
      </c>
      <c r="H64" s="124">
        <f t="shared" si="1"/>
        <v>39.08888888888889</v>
      </c>
      <c r="I64" s="44"/>
      <c r="J64" s="44"/>
    </row>
    <row r="65" spans="2:10" ht="12.75">
      <c r="B65" s="73"/>
      <c r="C65" s="73"/>
      <c r="D65" s="38" t="s">
        <v>28</v>
      </c>
      <c r="E65" s="32" t="s">
        <v>29</v>
      </c>
      <c r="F65" s="33">
        <v>2370</v>
      </c>
      <c r="G65" s="151">
        <v>0</v>
      </c>
      <c r="H65" s="125">
        <f t="shared" si="1"/>
        <v>0</v>
      </c>
      <c r="I65" s="44"/>
      <c r="J65" s="44"/>
    </row>
    <row r="66" spans="2:10" ht="12.75">
      <c r="B66" s="73"/>
      <c r="C66" s="73"/>
      <c r="D66" s="38" t="s">
        <v>12</v>
      </c>
      <c r="E66" s="32" t="s">
        <v>13</v>
      </c>
      <c r="F66" s="33">
        <v>2100</v>
      </c>
      <c r="G66" s="151">
        <v>1910</v>
      </c>
      <c r="H66" s="125">
        <f t="shared" si="1"/>
        <v>90.95238095238095</v>
      </c>
      <c r="I66" s="44"/>
      <c r="J66" s="44"/>
    </row>
    <row r="67" spans="2:10" ht="12.75">
      <c r="B67" s="73"/>
      <c r="C67" s="73"/>
      <c r="D67" s="38" t="s">
        <v>75</v>
      </c>
      <c r="E67" s="32" t="s">
        <v>76</v>
      </c>
      <c r="F67" s="33">
        <v>400</v>
      </c>
      <c r="G67" s="151">
        <v>0</v>
      </c>
      <c r="H67" s="125">
        <f t="shared" si="1"/>
        <v>0</v>
      </c>
      <c r="I67" s="44"/>
      <c r="J67" s="44"/>
    </row>
    <row r="68" spans="2:10" ht="12.75">
      <c r="B68" s="17"/>
      <c r="C68" s="156"/>
      <c r="D68" s="18" t="s">
        <v>32</v>
      </c>
      <c r="E68" s="19" t="s">
        <v>77</v>
      </c>
      <c r="F68" s="81">
        <v>800</v>
      </c>
      <c r="G68" s="214">
        <v>0</v>
      </c>
      <c r="H68" s="198">
        <f t="shared" si="1"/>
        <v>0</v>
      </c>
      <c r="I68" s="44"/>
      <c r="J68" s="44"/>
    </row>
    <row r="69" spans="2:10" ht="12.75">
      <c r="B69" s="17"/>
      <c r="C69" s="71"/>
      <c r="D69" s="58" t="s">
        <v>34</v>
      </c>
      <c r="E69" s="42" t="s">
        <v>35</v>
      </c>
      <c r="F69" s="40">
        <v>800</v>
      </c>
      <c r="G69" s="197">
        <v>640</v>
      </c>
      <c r="H69" s="198">
        <f t="shared" si="1"/>
        <v>80</v>
      </c>
      <c r="I69" s="44"/>
      <c r="J69" s="44"/>
    </row>
    <row r="70" spans="2:10" ht="12.75">
      <c r="B70" s="59"/>
      <c r="C70" s="55">
        <v>75022</v>
      </c>
      <c r="D70" s="55"/>
      <c r="E70" s="56" t="s">
        <v>78</v>
      </c>
      <c r="F70" s="57">
        <f>SUM(F64:F69)</f>
        <v>96470</v>
      </c>
      <c r="G70" s="57">
        <f>SUM(G64:G69)</f>
        <v>37730</v>
      </c>
      <c r="H70" s="137">
        <f t="shared" si="1"/>
        <v>39.11060433295325</v>
      </c>
      <c r="I70" s="123"/>
      <c r="J70" s="123"/>
    </row>
    <row r="71" spans="2:10" ht="12.75">
      <c r="B71" s="71"/>
      <c r="C71" s="73">
        <v>75023</v>
      </c>
      <c r="D71" s="37" t="s">
        <v>61</v>
      </c>
      <c r="E71" s="34" t="s">
        <v>62</v>
      </c>
      <c r="F71" s="62">
        <v>6000</v>
      </c>
      <c r="G71" s="151">
        <v>3200</v>
      </c>
      <c r="H71" s="124">
        <f t="shared" si="1"/>
        <v>53.333333333333336</v>
      </c>
      <c r="I71" s="44"/>
      <c r="J71" s="44"/>
    </row>
    <row r="72" spans="2:10" ht="12.75">
      <c r="B72" s="73"/>
      <c r="C72" s="73"/>
      <c r="D72" s="60" t="s">
        <v>22</v>
      </c>
      <c r="E72" s="35" t="s">
        <v>23</v>
      </c>
      <c r="F72" s="63">
        <v>920000</v>
      </c>
      <c r="G72" s="151">
        <v>388331.84</v>
      </c>
      <c r="H72" s="125">
        <f t="shared" si="1"/>
        <v>42.209982608695654</v>
      </c>
      <c r="I72" s="44"/>
      <c r="J72" s="44"/>
    </row>
    <row r="73" spans="2:10" ht="12.75">
      <c r="B73" s="73"/>
      <c r="C73" s="73"/>
      <c r="D73" s="38" t="s">
        <v>63</v>
      </c>
      <c r="E73" s="35" t="s">
        <v>64</v>
      </c>
      <c r="F73" s="63">
        <v>61211</v>
      </c>
      <c r="G73" s="151">
        <v>61210.93</v>
      </c>
      <c r="H73" s="125">
        <f t="shared" si="1"/>
        <v>99.99988564146967</v>
      </c>
      <c r="I73" s="44"/>
      <c r="J73" s="44"/>
    </row>
    <row r="74" spans="2:10" ht="12.75">
      <c r="B74" s="73"/>
      <c r="C74" s="73"/>
      <c r="D74" s="38" t="s">
        <v>24</v>
      </c>
      <c r="E74" s="35" t="s">
        <v>25</v>
      </c>
      <c r="F74" s="63">
        <v>146000</v>
      </c>
      <c r="G74" s="151">
        <v>68471.23</v>
      </c>
      <c r="H74" s="125">
        <f t="shared" si="1"/>
        <v>46.89810273972603</v>
      </c>
      <c r="I74" s="44"/>
      <c r="J74" s="44"/>
    </row>
    <row r="75" spans="2:10" ht="12.75">
      <c r="B75" s="73"/>
      <c r="C75" s="73"/>
      <c r="D75" s="38" t="s">
        <v>26</v>
      </c>
      <c r="E75" s="35" t="s">
        <v>27</v>
      </c>
      <c r="F75" s="63">
        <v>25000</v>
      </c>
      <c r="G75" s="151">
        <v>8289.28</v>
      </c>
      <c r="H75" s="125">
        <f t="shared" si="1"/>
        <v>33.157120000000006</v>
      </c>
      <c r="I75" s="44"/>
      <c r="J75" s="44"/>
    </row>
    <row r="76" spans="2:10" ht="12.75">
      <c r="B76" s="73"/>
      <c r="C76" s="73"/>
      <c r="D76" s="38" t="s">
        <v>79</v>
      </c>
      <c r="E76" s="35" t="s">
        <v>80</v>
      </c>
      <c r="F76" s="63">
        <v>25000</v>
      </c>
      <c r="G76" s="151">
        <v>12167</v>
      </c>
      <c r="H76" s="125">
        <f t="shared" si="1"/>
        <v>48.668</v>
      </c>
      <c r="I76" s="44"/>
      <c r="J76" s="44"/>
    </row>
    <row r="77" spans="2:10" ht="12.75">
      <c r="B77" s="73"/>
      <c r="C77" s="73"/>
      <c r="D77" s="38" t="s">
        <v>42</v>
      </c>
      <c r="E77" s="35" t="s">
        <v>81</v>
      </c>
      <c r="F77" s="63">
        <v>1100</v>
      </c>
      <c r="G77" s="151">
        <v>400</v>
      </c>
      <c r="H77" s="125">
        <f t="shared" si="1"/>
        <v>36.36363636363637</v>
      </c>
      <c r="I77" s="44"/>
      <c r="J77" s="44"/>
    </row>
    <row r="78" spans="2:10" ht="12.75">
      <c r="B78" s="73"/>
      <c r="C78" s="73"/>
      <c r="D78" s="38" t="s">
        <v>28</v>
      </c>
      <c r="E78" s="35" t="s">
        <v>65</v>
      </c>
      <c r="F78" s="63">
        <v>51589</v>
      </c>
      <c r="G78" s="151">
        <v>13143.2</v>
      </c>
      <c r="H78" s="125">
        <f t="shared" si="1"/>
        <v>25.476748919343272</v>
      </c>
      <c r="I78" s="44"/>
      <c r="J78" s="44"/>
    </row>
    <row r="79" spans="2:10" ht="12.75">
      <c r="B79" s="73"/>
      <c r="C79" s="73"/>
      <c r="D79" s="38" t="s">
        <v>50</v>
      </c>
      <c r="E79" s="35" t="s">
        <v>51</v>
      </c>
      <c r="F79" s="63">
        <v>50000</v>
      </c>
      <c r="G79" s="151">
        <v>29190.97</v>
      </c>
      <c r="H79" s="125">
        <f t="shared" si="1"/>
        <v>58.38194</v>
      </c>
      <c r="I79" s="44"/>
      <c r="J79" s="44"/>
    </row>
    <row r="80" spans="2:10" ht="12.75">
      <c r="B80" s="73"/>
      <c r="C80" s="73"/>
      <c r="D80" s="38" t="s">
        <v>44</v>
      </c>
      <c r="E80" s="35" t="s">
        <v>45</v>
      </c>
      <c r="F80" s="63">
        <v>35000</v>
      </c>
      <c r="G80" s="151">
        <v>2796.97</v>
      </c>
      <c r="H80" s="125">
        <f t="shared" si="1"/>
        <v>7.9913428571428575</v>
      </c>
      <c r="I80" s="44"/>
      <c r="J80" s="44"/>
    </row>
    <row r="81" spans="2:10" ht="12.75">
      <c r="B81" s="73"/>
      <c r="C81" s="73"/>
      <c r="D81" s="38" t="s">
        <v>82</v>
      </c>
      <c r="E81" s="35" t="s">
        <v>83</v>
      </c>
      <c r="F81" s="63">
        <v>3000</v>
      </c>
      <c r="G81" s="151">
        <v>1337</v>
      </c>
      <c r="H81" s="125">
        <f t="shared" si="1"/>
        <v>44.56666666666667</v>
      </c>
      <c r="I81" s="44"/>
      <c r="J81" s="44"/>
    </row>
    <row r="82" spans="2:10" ht="12.75">
      <c r="B82" s="73"/>
      <c r="C82" s="73"/>
      <c r="D82" s="38" t="s">
        <v>12</v>
      </c>
      <c r="E82" s="35" t="s">
        <v>13</v>
      </c>
      <c r="F82" s="63">
        <v>105000</v>
      </c>
      <c r="G82" s="151">
        <v>38908.98</v>
      </c>
      <c r="H82" s="125">
        <f t="shared" si="1"/>
        <v>37.05617142857143</v>
      </c>
      <c r="I82" s="44"/>
      <c r="J82" s="44"/>
    </row>
    <row r="83" spans="2:10" ht="12.75">
      <c r="B83" s="73"/>
      <c r="C83" s="73"/>
      <c r="D83" s="38" t="s">
        <v>84</v>
      </c>
      <c r="E83" s="35" t="s">
        <v>85</v>
      </c>
      <c r="F83" s="63">
        <v>10000</v>
      </c>
      <c r="G83" s="151">
        <v>1270.56</v>
      </c>
      <c r="H83" s="125">
        <f t="shared" si="1"/>
        <v>12.7056</v>
      </c>
      <c r="I83" s="44"/>
      <c r="J83" s="44"/>
    </row>
    <row r="84" spans="2:10" ht="12.75">
      <c r="B84" s="73"/>
      <c r="C84" s="73"/>
      <c r="D84" s="38" t="s">
        <v>86</v>
      </c>
      <c r="E84" s="35" t="s">
        <v>87</v>
      </c>
      <c r="F84" s="63">
        <v>3000</v>
      </c>
      <c r="G84" s="151">
        <v>1379.65</v>
      </c>
      <c r="H84" s="140">
        <f t="shared" si="1"/>
        <v>45.98833333333334</v>
      </c>
      <c r="I84" s="44"/>
      <c r="J84" s="44"/>
    </row>
    <row r="85" spans="2:10" ht="12.75">
      <c r="B85" s="73"/>
      <c r="C85" s="73"/>
      <c r="D85" s="38" t="s">
        <v>66</v>
      </c>
      <c r="E85" s="35" t="s">
        <v>67</v>
      </c>
      <c r="F85" s="63">
        <v>27000</v>
      </c>
      <c r="G85" s="151">
        <v>8643.86</v>
      </c>
      <c r="H85" s="140">
        <f t="shared" si="1"/>
        <v>32.014296296296294</v>
      </c>
      <c r="I85" s="44"/>
      <c r="J85" s="44"/>
    </row>
    <row r="86" spans="2:10" ht="12.75">
      <c r="B86" s="73"/>
      <c r="C86" s="73"/>
      <c r="D86" s="38" t="s">
        <v>68</v>
      </c>
      <c r="E86" s="35" t="s">
        <v>69</v>
      </c>
      <c r="F86" s="63">
        <v>18000</v>
      </c>
      <c r="G86" s="151">
        <v>9436.1</v>
      </c>
      <c r="H86" s="140">
        <f t="shared" si="1"/>
        <v>52.422777777777775</v>
      </c>
      <c r="I86" s="44"/>
      <c r="J86" s="44"/>
    </row>
    <row r="87" spans="2:10" ht="12.75">
      <c r="B87" s="73"/>
      <c r="C87" s="73"/>
      <c r="D87" s="38" t="s">
        <v>30</v>
      </c>
      <c r="E87" s="35" t="s">
        <v>47</v>
      </c>
      <c r="F87" s="63">
        <v>10200</v>
      </c>
      <c r="G87" s="151">
        <v>6873.15</v>
      </c>
      <c r="H87" s="140">
        <f t="shared" si="1"/>
        <v>67.38382352941177</v>
      </c>
      <c r="I87" s="44"/>
      <c r="J87" s="44"/>
    </row>
    <row r="88" spans="2:10" ht="12.75">
      <c r="B88" s="73"/>
      <c r="C88" s="73"/>
      <c r="D88" s="38" t="s">
        <v>70</v>
      </c>
      <c r="E88" s="35" t="s">
        <v>71</v>
      </c>
      <c r="F88" s="63">
        <v>17000</v>
      </c>
      <c r="G88" s="151">
        <v>16765.44</v>
      </c>
      <c r="H88" s="140">
        <f t="shared" si="1"/>
        <v>98.62023529411763</v>
      </c>
      <c r="I88" s="44"/>
      <c r="J88" s="44"/>
    </row>
    <row r="89" spans="2:10" ht="12.75">
      <c r="B89" s="73"/>
      <c r="C89" s="73"/>
      <c r="D89" s="38" t="s">
        <v>88</v>
      </c>
      <c r="E89" s="35" t="s">
        <v>89</v>
      </c>
      <c r="F89" s="63">
        <v>4275</v>
      </c>
      <c r="G89" s="151">
        <v>4275</v>
      </c>
      <c r="H89" s="140">
        <f t="shared" si="1"/>
        <v>100</v>
      </c>
      <c r="I89" s="44"/>
      <c r="J89" s="44"/>
    </row>
    <row r="90" spans="2:10" ht="12.75">
      <c r="B90" s="73"/>
      <c r="C90" s="73"/>
      <c r="D90" s="38" t="s">
        <v>90</v>
      </c>
      <c r="E90" s="35" t="s">
        <v>91</v>
      </c>
      <c r="F90" s="63">
        <v>1608</v>
      </c>
      <c r="G90" s="151">
        <v>1608</v>
      </c>
      <c r="H90" s="140">
        <f t="shared" si="1"/>
        <v>100</v>
      </c>
      <c r="I90" s="44"/>
      <c r="J90" s="44"/>
    </row>
    <row r="91" spans="2:10" ht="12.75">
      <c r="B91" s="73"/>
      <c r="C91" s="73"/>
      <c r="D91" s="38" t="s">
        <v>75</v>
      </c>
      <c r="E91" s="35" t="s">
        <v>92</v>
      </c>
      <c r="F91" s="63">
        <v>10000</v>
      </c>
      <c r="G91" s="151">
        <v>3323</v>
      </c>
      <c r="H91" s="140">
        <f t="shared" si="1"/>
        <v>33.23</v>
      </c>
      <c r="I91" s="44"/>
      <c r="J91" s="44"/>
    </row>
    <row r="92" spans="2:10" ht="12.75">
      <c r="B92" s="73"/>
      <c r="C92" s="73"/>
      <c r="D92" s="38" t="s">
        <v>32</v>
      </c>
      <c r="E92" s="35" t="s">
        <v>93</v>
      </c>
      <c r="F92" s="63">
        <v>4000</v>
      </c>
      <c r="G92" s="151">
        <v>1676.2</v>
      </c>
      <c r="H92" s="140">
        <f t="shared" si="1"/>
        <v>41.905</v>
      </c>
      <c r="I92" s="44"/>
      <c r="J92" s="44"/>
    </row>
    <row r="93" spans="2:10" ht="12.75">
      <c r="B93" s="73"/>
      <c r="C93" s="73"/>
      <c r="D93" s="38" t="s">
        <v>34</v>
      </c>
      <c r="E93" s="35" t="s">
        <v>35</v>
      </c>
      <c r="F93" s="63">
        <v>15000</v>
      </c>
      <c r="G93" s="151">
        <v>3619.96</v>
      </c>
      <c r="H93" s="140">
        <f t="shared" si="1"/>
        <v>24.133066666666668</v>
      </c>
      <c r="I93" s="44"/>
      <c r="J93" s="44"/>
    </row>
    <row r="94" spans="2:10" ht="12.75">
      <c r="B94" s="73"/>
      <c r="C94" s="73"/>
      <c r="D94" s="38" t="s">
        <v>55</v>
      </c>
      <c r="E94" s="32" t="s">
        <v>56</v>
      </c>
      <c r="F94" s="33">
        <v>30000</v>
      </c>
      <c r="G94" s="151">
        <v>0</v>
      </c>
      <c r="H94" s="35">
        <f t="shared" si="1"/>
        <v>0</v>
      </c>
      <c r="I94" s="44"/>
      <c r="J94" s="44"/>
    </row>
    <row r="95" spans="2:10" ht="12.75">
      <c r="B95" s="74"/>
      <c r="C95" s="73"/>
      <c r="D95" s="38" t="s">
        <v>94</v>
      </c>
      <c r="E95" s="32" t="s">
        <v>95</v>
      </c>
      <c r="F95" s="33">
        <v>16638</v>
      </c>
      <c r="G95" s="151">
        <v>0</v>
      </c>
      <c r="H95" s="36">
        <f t="shared" si="1"/>
        <v>0</v>
      </c>
      <c r="I95" s="44"/>
      <c r="J95" s="44"/>
    </row>
    <row r="96" spans="2:10" ht="12.75">
      <c r="B96" s="59"/>
      <c r="C96" s="55">
        <v>75023</v>
      </c>
      <c r="D96" s="55"/>
      <c r="E96" s="56" t="s">
        <v>96</v>
      </c>
      <c r="F96" s="57">
        <f>SUM(F71:F95)</f>
        <v>1595621</v>
      </c>
      <c r="G96" s="57">
        <f>SUM(G71:G95)</f>
        <v>686318.3199999998</v>
      </c>
      <c r="H96" s="141">
        <f>G96*100/F96</f>
        <v>43.01261515109164</v>
      </c>
      <c r="I96" s="123"/>
      <c r="J96" s="123"/>
    </row>
    <row r="97" spans="2:10" ht="12.75">
      <c r="B97" s="71"/>
      <c r="C97" s="73">
        <v>75075</v>
      </c>
      <c r="D97" s="38" t="s">
        <v>28</v>
      </c>
      <c r="E97" s="32" t="s">
        <v>29</v>
      </c>
      <c r="F97" s="33">
        <v>7000</v>
      </c>
      <c r="G97" s="151">
        <v>3049.31</v>
      </c>
      <c r="H97" s="140">
        <f t="shared" si="1"/>
        <v>43.561571428571426</v>
      </c>
      <c r="I97" s="44"/>
      <c r="J97" s="44"/>
    </row>
    <row r="98" spans="2:10" ht="12.75">
      <c r="B98" s="73"/>
      <c r="C98" s="73"/>
      <c r="D98" s="38" t="s">
        <v>12</v>
      </c>
      <c r="E98" s="32" t="s">
        <v>13</v>
      </c>
      <c r="F98" s="33">
        <v>39000</v>
      </c>
      <c r="G98" s="151">
        <v>17418.64</v>
      </c>
      <c r="H98" s="140">
        <f aca="true" t="shared" si="2" ref="H98:H161">G98*100/F98</f>
        <v>44.663179487179484</v>
      </c>
      <c r="I98" s="44"/>
      <c r="J98" s="44"/>
    </row>
    <row r="99" spans="2:10" ht="12.75">
      <c r="B99" s="73"/>
      <c r="C99" s="73"/>
      <c r="D99" s="38" t="s">
        <v>32</v>
      </c>
      <c r="E99" s="32" t="s">
        <v>97</v>
      </c>
      <c r="F99" s="33">
        <v>1000</v>
      </c>
      <c r="G99" s="151">
        <v>0</v>
      </c>
      <c r="H99" s="140">
        <f t="shared" si="2"/>
        <v>0</v>
      </c>
      <c r="I99" s="44"/>
      <c r="J99" s="44"/>
    </row>
    <row r="100" spans="2:10" ht="12.75">
      <c r="B100" s="73"/>
      <c r="C100" s="73"/>
      <c r="D100" s="38" t="s">
        <v>34</v>
      </c>
      <c r="E100" s="32" t="s">
        <v>35</v>
      </c>
      <c r="F100" s="33">
        <v>2000</v>
      </c>
      <c r="G100" s="151">
        <v>1800</v>
      </c>
      <c r="H100" s="140">
        <f t="shared" si="2"/>
        <v>90</v>
      </c>
      <c r="I100" s="44"/>
      <c r="J100" s="44"/>
    </row>
    <row r="101" spans="2:10" ht="12.75">
      <c r="B101" s="88"/>
      <c r="C101" s="20">
        <v>75075</v>
      </c>
      <c r="D101" s="20"/>
      <c r="E101" s="21" t="s">
        <v>98</v>
      </c>
      <c r="F101" s="57">
        <f>SUM(F97:F100)</f>
        <v>49000</v>
      </c>
      <c r="G101" s="57">
        <f>SUM(G97:G100)</f>
        <v>22267.95</v>
      </c>
      <c r="H101" s="143">
        <f t="shared" si="2"/>
        <v>45.44479591836735</v>
      </c>
      <c r="I101" s="179"/>
      <c r="J101" s="179"/>
    </row>
    <row r="102" spans="2:10" ht="12.75">
      <c r="B102" s="71"/>
      <c r="C102" s="34">
        <v>75095</v>
      </c>
      <c r="D102" s="95" t="s">
        <v>73</v>
      </c>
      <c r="E102" s="32" t="s">
        <v>74</v>
      </c>
      <c r="F102" s="33">
        <v>21600</v>
      </c>
      <c r="G102" s="151">
        <v>10800</v>
      </c>
      <c r="H102" s="140">
        <f t="shared" si="2"/>
        <v>50</v>
      </c>
      <c r="I102" s="44"/>
      <c r="J102" s="44"/>
    </row>
    <row r="103" spans="2:10" ht="12.75">
      <c r="B103" s="74"/>
      <c r="C103" s="35"/>
      <c r="D103" s="16" t="s">
        <v>30</v>
      </c>
      <c r="E103" s="32" t="s">
        <v>47</v>
      </c>
      <c r="F103" s="33">
        <v>15000</v>
      </c>
      <c r="G103" s="151">
        <v>6886.8</v>
      </c>
      <c r="H103" s="140">
        <f t="shared" si="2"/>
        <v>45.912</v>
      </c>
      <c r="I103" s="44"/>
      <c r="J103" s="44"/>
    </row>
    <row r="104" spans="2:10" ht="12.75">
      <c r="B104" s="88"/>
      <c r="C104" s="20">
        <v>75095</v>
      </c>
      <c r="D104" s="84"/>
      <c r="E104" s="21" t="s">
        <v>36</v>
      </c>
      <c r="F104" s="54">
        <f>SUM(F102:F103)</f>
        <v>36600</v>
      </c>
      <c r="G104" s="57">
        <f>SUM(G102:G103)</f>
        <v>17686.8</v>
      </c>
      <c r="H104" s="143">
        <f t="shared" si="2"/>
        <v>48.324590163934424</v>
      </c>
      <c r="I104" s="179"/>
      <c r="J104" s="179"/>
    </row>
    <row r="105" spans="2:10" ht="15">
      <c r="B105" s="64">
        <v>750</v>
      </c>
      <c r="C105" s="64"/>
      <c r="D105" s="65"/>
      <c r="E105" s="66" t="s">
        <v>99</v>
      </c>
      <c r="F105" s="67">
        <f>SUM(F104,F101,F96,F70,F63)</f>
        <v>1896636</v>
      </c>
      <c r="G105" s="67">
        <f>SUM(G104,G101,G96,G70,G63)</f>
        <v>826320.4899999999</v>
      </c>
      <c r="H105" s="129">
        <f t="shared" si="2"/>
        <v>43.56768984665481</v>
      </c>
      <c r="I105" s="193"/>
      <c r="J105" s="193"/>
    </row>
    <row r="106" spans="2:10" ht="12.75">
      <c r="B106" s="71"/>
      <c r="C106" s="73">
        <v>75101</v>
      </c>
      <c r="D106" s="37" t="s">
        <v>28</v>
      </c>
      <c r="E106" s="44" t="s">
        <v>65</v>
      </c>
      <c r="F106" s="62">
        <v>500</v>
      </c>
      <c r="G106" s="44">
        <v>0</v>
      </c>
      <c r="H106" s="140">
        <f t="shared" si="2"/>
        <v>0</v>
      </c>
      <c r="I106" s="70"/>
      <c r="J106" s="70"/>
    </row>
    <row r="107" spans="2:10" ht="12.75">
      <c r="B107" s="73"/>
      <c r="C107" s="73"/>
      <c r="D107" s="38" t="s">
        <v>32</v>
      </c>
      <c r="E107" s="44" t="s">
        <v>100</v>
      </c>
      <c r="F107" s="63">
        <v>150</v>
      </c>
      <c r="G107" s="120">
        <v>95.67</v>
      </c>
      <c r="H107" s="140">
        <f t="shared" si="2"/>
        <v>63.78</v>
      </c>
      <c r="I107" s="44"/>
      <c r="J107" s="44"/>
    </row>
    <row r="108" spans="2:10" ht="12.75">
      <c r="B108" s="74"/>
      <c r="C108" s="73"/>
      <c r="D108" s="39" t="s">
        <v>34</v>
      </c>
      <c r="E108" s="44" t="s">
        <v>101</v>
      </c>
      <c r="F108" s="89">
        <v>730</v>
      </c>
      <c r="G108" s="120">
        <v>33.55</v>
      </c>
      <c r="H108" s="140">
        <f t="shared" si="2"/>
        <v>4.595890410958903</v>
      </c>
      <c r="I108" s="44"/>
      <c r="J108" s="44"/>
    </row>
    <row r="109" spans="2:10" ht="12.75">
      <c r="B109" s="59"/>
      <c r="C109" s="55">
        <v>75101</v>
      </c>
      <c r="D109" s="55"/>
      <c r="E109" s="55" t="s">
        <v>102</v>
      </c>
      <c r="F109" s="23">
        <f>SUM(F106:F108)</f>
        <v>1380</v>
      </c>
      <c r="G109" s="23">
        <f>SUM(G106:G108)</f>
        <v>129.22</v>
      </c>
      <c r="H109" s="143">
        <f t="shared" si="2"/>
        <v>9.36376811594203</v>
      </c>
      <c r="I109" s="123"/>
      <c r="J109" s="123"/>
    </row>
    <row r="110" spans="2:10" ht="12.75">
      <c r="B110" s="71"/>
      <c r="C110" s="73">
        <v>75107</v>
      </c>
      <c r="D110" s="37" t="s">
        <v>73</v>
      </c>
      <c r="E110" s="34" t="s">
        <v>74</v>
      </c>
      <c r="F110" s="53">
        <v>5925</v>
      </c>
      <c r="G110" s="131">
        <v>5451.95</v>
      </c>
      <c r="H110" s="140">
        <f t="shared" si="2"/>
        <v>92.01603375527426</v>
      </c>
      <c r="I110" s="44"/>
      <c r="J110" s="44"/>
    </row>
    <row r="111" spans="2:10" ht="12.75">
      <c r="B111" s="73"/>
      <c r="C111" s="73"/>
      <c r="D111" s="60" t="s">
        <v>22</v>
      </c>
      <c r="E111" s="35" t="s">
        <v>23</v>
      </c>
      <c r="F111" s="53">
        <v>1789</v>
      </c>
      <c r="G111" s="132">
        <v>1308.66</v>
      </c>
      <c r="H111" s="140">
        <f t="shared" si="2"/>
        <v>73.1503633314701</v>
      </c>
      <c r="I111" s="44"/>
      <c r="J111" s="44"/>
    </row>
    <row r="112" spans="2:10" ht="12.75">
      <c r="B112" s="73"/>
      <c r="C112" s="73"/>
      <c r="D112" s="38" t="s">
        <v>24</v>
      </c>
      <c r="E112" s="35" t="s">
        <v>25</v>
      </c>
      <c r="F112" s="53">
        <v>271</v>
      </c>
      <c r="G112" s="132">
        <v>201.26</v>
      </c>
      <c r="H112" s="140">
        <f t="shared" si="2"/>
        <v>74.26568265682657</v>
      </c>
      <c r="I112" s="44"/>
      <c r="J112" s="44"/>
    </row>
    <row r="113" spans="2:10" ht="12.75">
      <c r="B113" s="73"/>
      <c r="C113" s="73"/>
      <c r="D113" s="38" t="s">
        <v>26</v>
      </c>
      <c r="E113" s="35" t="s">
        <v>27</v>
      </c>
      <c r="F113" s="53">
        <v>44</v>
      </c>
      <c r="G113" s="132">
        <v>32.07</v>
      </c>
      <c r="H113" s="140">
        <f t="shared" si="2"/>
        <v>72.88636363636364</v>
      </c>
      <c r="I113" s="44"/>
      <c r="J113" s="44"/>
    </row>
    <row r="114" spans="2:10" ht="12.75">
      <c r="B114" s="73"/>
      <c r="C114" s="73"/>
      <c r="D114" s="38" t="s">
        <v>42</v>
      </c>
      <c r="E114" s="35" t="s">
        <v>81</v>
      </c>
      <c r="F114" s="53">
        <v>1090</v>
      </c>
      <c r="G114" s="132">
        <v>1090</v>
      </c>
      <c r="H114" s="140">
        <f t="shared" si="2"/>
        <v>100</v>
      </c>
      <c r="I114" s="44"/>
      <c r="J114" s="44"/>
    </row>
    <row r="115" spans="2:10" ht="12.75">
      <c r="B115" s="73"/>
      <c r="C115" s="73"/>
      <c r="D115" s="38" t="s">
        <v>28</v>
      </c>
      <c r="E115" s="35" t="s">
        <v>65</v>
      </c>
      <c r="F115" s="53">
        <v>4612</v>
      </c>
      <c r="G115" s="132">
        <v>2948.6</v>
      </c>
      <c r="H115" s="140">
        <f t="shared" si="2"/>
        <v>63.93321769297485</v>
      </c>
      <c r="I115" s="44"/>
      <c r="J115" s="44"/>
    </row>
    <row r="116" spans="2:10" ht="12.75">
      <c r="B116" s="73"/>
      <c r="C116" s="73"/>
      <c r="D116" s="38" t="s">
        <v>44</v>
      </c>
      <c r="E116" s="35" t="s">
        <v>45</v>
      </c>
      <c r="F116" s="53">
        <v>342</v>
      </c>
      <c r="G116" s="132">
        <v>341.6</v>
      </c>
      <c r="H116" s="140">
        <f t="shared" si="2"/>
        <v>99.88304093567251</v>
      </c>
      <c r="I116" s="44"/>
      <c r="J116" s="44"/>
    </row>
    <row r="117" spans="2:10" ht="12.75">
      <c r="B117" s="73"/>
      <c r="C117" s="73"/>
      <c r="D117" s="38" t="s">
        <v>12</v>
      </c>
      <c r="E117" s="35" t="s">
        <v>13</v>
      </c>
      <c r="F117" s="53">
        <v>160</v>
      </c>
      <c r="G117" s="132">
        <v>160</v>
      </c>
      <c r="H117" s="140">
        <f t="shared" si="2"/>
        <v>100</v>
      </c>
      <c r="I117" s="44"/>
      <c r="J117" s="44"/>
    </row>
    <row r="118" spans="2:10" ht="12.75">
      <c r="B118" s="73"/>
      <c r="C118" s="73"/>
      <c r="D118" s="38" t="s">
        <v>68</v>
      </c>
      <c r="E118" s="35" t="s">
        <v>69</v>
      </c>
      <c r="F118" s="53">
        <v>200</v>
      </c>
      <c r="G118" s="132">
        <v>92.14</v>
      </c>
      <c r="H118" s="140">
        <f t="shared" si="2"/>
        <v>46.07</v>
      </c>
      <c r="I118" s="44"/>
      <c r="J118" s="44"/>
    </row>
    <row r="119" spans="2:10" ht="12.75">
      <c r="B119" s="74"/>
      <c r="C119" s="73"/>
      <c r="D119" s="38" t="s">
        <v>32</v>
      </c>
      <c r="E119" s="35" t="s">
        <v>93</v>
      </c>
      <c r="F119" s="53">
        <v>152</v>
      </c>
      <c r="G119" s="135">
        <v>151.71</v>
      </c>
      <c r="H119" s="140">
        <f t="shared" si="2"/>
        <v>99.8092105263158</v>
      </c>
      <c r="I119" s="44"/>
      <c r="J119" s="44"/>
    </row>
    <row r="120" spans="2:10" ht="12.75">
      <c r="B120" s="59"/>
      <c r="C120" s="55">
        <v>75107</v>
      </c>
      <c r="D120" s="90"/>
      <c r="E120" s="55" t="s">
        <v>103</v>
      </c>
      <c r="F120" s="57">
        <f>SUM(F110:F119)</f>
        <v>14585</v>
      </c>
      <c r="G120" s="23">
        <f>SUM(G110:G119)</f>
        <v>11777.989999999998</v>
      </c>
      <c r="H120" s="143">
        <f t="shared" si="2"/>
        <v>80.7541309564621</v>
      </c>
      <c r="I120" s="123"/>
      <c r="J120" s="123"/>
    </row>
    <row r="121" spans="2:10" ht="12.75">
      <c r="B121" s="156"/>
      <c r="C121" s="17">
        <v>75109</v>
      </c>
      <c r="D121" s="18">
        <v>4210</v>
      </c>
      <c r="E121" s="19" t="s">
        <v>29</v>
      </c>
      <c r="F121" s="81">
        <v>5000</v>
      </c>
      <c r="G121" s="17">
        <v>3612.82</v>
      </c>
      <c r="H121" s="140">
        <f t="shared" si="2"/>
        <v>72.2564</v>
      </c>
      <c r="I121" s="44"/>
      <c r="J121" s="44"/>
    </row>
    <row r="122" spans="2:10" ht="12.75">
      <c r="B122" s="59"/>
      <c r="C122" s="55">
        <v>75109</v>
      </c>
      <c r="D122" s="55"/>
      <c r="E122" s="56" t="s">
        <v>104</v>
      </c>
      <c r="F122" s="57">
        <f>SUM(F121)</f>
        <v>5000</v>
      </c>
      <c r="G122" s="55">
        <f>SUM(G121)</f>
        <v>3612.82</v>
      </c>
      <c r="H122" s="143">
        <f t="shared" si="2"/>
        <v>72.2564</v>
      </c>
      <c r="I122" s="123"/>
      <c r="J122" s="123"/>
    </row>
    <row r="123" spans="2:10" s="92" customFormat="1" ht="15">
      <c r="B123" s="79">
        <v>751</v>
      </c>
      <c r="C123" s="79"/>
      <c r="D123" s="80"/>
      <c r="E123" s="91" t="s">
        <v>102</v>
      </c>
      <c r="F123" s="78">
        <f>SUM(F109,F120,F122)</f>
        <v>20965</v>
      </c>
      <c r="G123" s="78">
        <f>SUM(G122,G120,G109)</f>
        <v>15520.029999999997</v>
      </c>
      <c r="H123" s="129">
        <f t="shared" si="2"/>
        <v>74.02828523730025</v>
      </c>
      <c r="I123" s="196"/>
      <c r="J123" s="196"/>
    </row>
    <row r="124" spans="2:10" ht="12.75">
      <c r="B124" s="71"/>
      <c r="C124" s="34">
        <v>75412</v>
      </c>
      <c r="D124" s="37" t="s">
        <v>73</v>
      </c>
      <c r="E124" s="34" t="s">
        <v>74</v>
      </c>
      <c r="F124" s="62">
        <v>18600</v>
      </c>
      <c r="G124" s="120">
        <v>11379</v>
      </c>
      <c r="H124" s="140">
        <f t="shared" si="2"/>
        <v>61.17741935483871</v>
      </c>
      <c r="I124" s="44"/>
      <c r="J124" s="44"/>
    </row>
    <row r="125" spans="2:10" ht="12.75">
      <c r="B125" s="73"/>
      <c r="C125" s="35"/>
      <c r="D125" s="60" t="s">
        <v>22</v>
      </c>
      <c r="E125" s="35" t="s">
        <v>23</v>
      </c>
      <c r="F125" s="63">
        <v>13200</v>
      </c>
      <c r="G125" s="120">
        <v>6294</v>
      </c>
      <c r="H125" s="140">
        <f t="shared" si="2"/>
        <v>47.68181818181818</v>
      </c>
      <c r="I125" s="44"/>
      <c r="J125" s="44"/>
    </row>
    <row r="126" spans="2:10" ht="12.75">
      <c r="B126" s="73"/>
      <c r="C126" s="35"/>
      <c r="D126" s="38" t="s">
        <v>63</v>
      </c>
      <c r="E126" s="35" t="s">
        <v>64</v>
      </c>
      <c r="F126" s="63">
        <v>1100</v>
      </c>
      <c r="G126" s="120">
        <v>1020.58</v>
      </c>
      <c r="H126" s="140">
        <f t="shared" si="2"/>
        <v>92.78</v>
      </c>
      <c r="I126" s="44"/>
      <c r="J126" s="44"/>
    </row>
    <row r="127" spans="2:10" ht="12.75">
      <c r="B127" s="73"/>
      <c r="C127" s="35"/>
      <c r="D127" s="38" t="s">
        <v>24</v>
      </c>
      <c r="E127" s="35" t="s">
        <v>25</v>
      </c>
      <c r="F127" s="63">
        <v>2300</v>
      </c>
      <c r="G127" s="120">
        <v>1117.19</v>
      </c>
      <c r="H127" s="140">
        <f t="shared" si="2"/>
        <v>48.573478260869564</v>
      </c>
      <c r="I127" s="44"/>
      <c r="J127" s="44"/>
    </row>
    <row r="128" spans="2:10" ht="12.75">
      <c r="B128" s="73"/>
      <c r="C128" s="35"/>
      <c r="D128" s="38" t="s">
        <v>26</v>
      </c>
      <c r="E128" s="35" t="s">
        <v>27</v>
      </c>
      <c r="F128" s="63">
        <v>200</v>
      </c>
      <c r="G128" s="120">
        <v>22.91</v>
      </c>
      <c r="H128" s="140">
        <f t="shared" si="2"/>
        <v>11.455</v>
      </c>
      <c r="I128" s="44"/>
      <c r="J128" s="44"/>
    </row>
    <row r="129" spans="2:10" ht="12.75">
      <c r="B129" s="73"/>
      <c r="C129" s="35"/>
      <c r="D129" s="38" t="s">
        <v>28</v>
      </c>
      <c r="E129" s="35" t="s">
        <v>29</v>
      </c>
      <c r="F129" s="63">
        <v>18630</v>
      </c>
      <c r="G129" s="120">
        <v>7576.47</v>
      </c>
      <c r="H129" s="140">
        <f t="shared" si="2"/>
        <v>40.66811594202898</v>
      </c>
      <c r="I129" s="44"/>
      <c r="J129" s="44"/>
    </row>
    <row r="130" spans="2:10" ht="12.75">
      <c r="B130" s="73"/>
      <c r="C130" s="35"/>
      <c r="D130" s="38" t="s">
        <v>50</v>
      </c>
      <c r="E130" s="35" t="s">
        <v>51</v>
      </c>
      <c r="F130" s="63">
        <v>10300</v>
      </c>
      <c r="G130" s="120">
        <v>7752.8</v>
      </c>
      <c r="H130" s="140">
        <f t="shared" si="2"/>
        <v>75.26990291262136</v>
      </c>
      <c r="I130" s="44"/>
      <c r="J130" s="44"/>
    </row>
    <row r="131" spans="2:10" ht="12.75">
      <c r="B131" s="73"/>
      <c r="C131" s="35"/>
      <c r="D131" s="38" t="s">
        <v>44</v>
      </c>
      <c r="E131" s="35" t="s">
        <v>45</v>
      </c>
      <c r="F131" s="63">
        <v>6000</v>
      </c>
      <c r="G131" s="120">
        <v>3813.4</v>
      </c>
      <c r="H131" s="140">
        <f t="shared" si="2"/>
        <v>63.556666666666665</v>
      </c>
      <c r="I131" s="44"/>
      <c r="J131" s="44"/>
    </row>
    <row r="132" spans="2:10" ht="12.75">
      <c r="B132" s="73"/>
      <c r="C132" s="35"/>
      <c r="D132" s="38" t="s">
        <v>82</v>
      </c>
      <c r="E132" s="35" t="s">
        <v>83</v>
      </c>
      <c r="F132" s="63">
        <v>1550</v>
      </c>
      <c r="G132" s="120">
        <v>730</v>
      </c>
      <c r="H132" s="140">
        <f t="shared" si="2"/>
        <v>47.096774193548384</v>
      </c>
      <c r="I132" s="44"/>
      <c r="J132" s="44"/>
    </row>
    <row r="133" spans="2:10" ht="12.75">
      <c r="B133" s="73"/>
      <c r="C133" s="35"/>
      <c r="D133" s="38" t="s">
        <v>12</v>
      </c>
      <c r="E133" s="35" t="s">
        <v>13</v>
      </c>
      <c r="F133" s="63">
        <v>6500</v>
      </c>
      <c r="G133" s="120">
        <v>458.68</v>
      </c>
      <c r="H133" s="140">
        <f t="shared" si="2"/>
        <v>7.056615384615385</v>
      </c>
      <c r="I133" s="44"/>
      <c r="J133" s="44"/>
    </row>
    <row r="134" spans="2:10" ht="12.75">
      <c r="B134" s="73"/>
      <c r="C134" s="35"/>
      <c r="D134" s="38" t="s">
        <v>86</v>
      </c>
      <c r="E134" s="35" t="s">
        <v>87</v>
      </c>
      <c r="F134" s="63">
        <v>300</v>
      </c>
      <c r="G134" s="120">
        <v>120</v>
      </c>
      <c r="H134" s="140">
        <f t="shared" si="2"/>
        <v>40</v>
      </c>
      <c r="I134" s="44"/>
      <c r="J134" s="44"/>
    </row>
    <row r="135" spans="2:10" ht="12.75">
      <c r="B135" s="73"/>
      <c r="C135" s="35"/>
      <c r="D135" s="38" t="s">
        <v>30</v>
      </c>
      <c r="E135" s="35" t="s">
        <v>31</v>
      </c>
      <c r="F135" s="63">
        <v>5000</v>
      </c>
      <c r="G135" s="120">
        <v>1706</v>
      </c>
      <c r="H135" s="140">
        <f t="shared" si="2"/>
        <v>34.12</v>
      </c>
      <c r="I135" s="44"/>
      <c r="J135" s="44"/>
    </row>
    <row r="136" spans="2:10" ht="12.75">
      <c r="B136" s="73"/>
      <c r="C136" s="35"/>
      <c r="D136" s="38" t="s">
        <v>70</v>
      </c>
      <c r="E136" s="35" t="s">
        <v>71</v>
      </c>
      <c r="F136" s="63">
        <v>2500</v>
      </c>
      <c r="G136" s="120">
        <v>1833.72</v>
      </c>
      <c r="H136" s="140">
        <f t="shared" si="2"/>
        <v>73.3488</v>
      </c>
      <c r="I136" s="44"/>
      <c r="J136" s="44"/>
    </row>
    <row r="137" spans="2:10" ht="12.75">
      <c r="B137" s="73"/>
      <c r="C137" s="35"/>
      <c r="D137" s="38" t="s">
        <v>75</v>
      </c>
      <c r="E137" s="35" t="s">
        <v>76</v>
      </c>
      <c r="F137" s="63">
        <v>1000</v>
      </c>
      <c r="G137" s="120">
        <v>0</v>
      </c>
      <c r="H137" s="140">
        <f t="shared" si="2"/>
        <v>0</v>
      </c>
      <c r="I137" s="44"/>
      <c r="J137" s="44"/>
    </row>
    <row r="138" spans="2:10" ht="12.75">
      <c r="B138" s="59"/>
      <c r="C138" s="55">
        <v>75412</v>
      </c>
      <c r="D138" s="90"/>
      <c r="E138" s="55" t="s">
        <v>105</v>
      </c>
      <c r="F138" s="23">
        <f>SUM(F124:F137)</f>
        <v>87180</v>
      </c>
      <c r="G138" s="23">
        <f>SUM(G124:G137)</f>
        <v>43824.75000000001</v>
      </c>
      <c r="H138" s="143">
        <f t="shared" si="2"/>
        <v>50.26927047487957</v>
      </c>
      <c r="I138" s="123"/>
      <c r="J138" s="123"/>
    </row>
    <row r="139" spans="2:10" ht="12.75">
      <c r="B139" s="71"/>
      <c r="C139" s="34">
        <v>75421</v>
      </c>
      <c r="D139" s="58" t="s">
        <v>24</v>
      </c>
      <c r="E139" s="43" t="s">
        <v>25</v>
      </c>
      <c r="F139" s="62">
        <v>180</v>
      </c>
      <c r="G139" s="197">
        <v>93.39</v>
      </c>
      <c r="H139" s="200">
        <f t="shared" si="2"/>
        <v>51.88333333333333</v>
      </c>
      <c r="I139" s="44"/>
      <c r="J139" s="44"/>
    </row>
    <row r="140" spans="2:10" ht="12.75">
      <c r="B140" s="74"/>
      <c r="C140" s="36"/>
      <c r="D140" s="39" t="s">
        <v>42</v>
      </c>
      <c r="E140" s="76" t="s">
        <v>43</v>
      </c>
      <c r="F140" s="41">
        <v>1200</v>
      </c>
      <c r="G140" s="195">
        <v>600</v>
      </c>
      <c r="H140" s="220">
        <f t="shared" si="2"/>
        <v>50</v>
      </c>
      <c r="I140" s="44"/>
      <c r="J140" s="44"/>
    </row>
    <row r="141" spans="2:10" ht="12.75">
      <c r="B141" s="71"/>
      <c r="C141" s="34"/>
      <c r="D141" s="58" t="s">
        <v>28</v>
      </c>
      <c r="E141" s="72" t="s">
        <v>65</v>
      </c>
      <c r="F141" s="40">
        <v>200</v>
      </c>
      <c r="G141" s="197">
        <v>103.6</v>
      </c>
      <c r="H141" s="200">
        <f t="shared" si="2"/>
        <v>51.8</v>
      </c>
      <c r="I141" s="44"/>
      <c r="J141" s="44"/>
    </row>
    <row r="142" spans="2:10" ht="12.75">
      <c r="B142" s="73"/>
      <c r="C142" s="35"/>
      <c r="D142" s="38" t="s">
        <v>12</v>
      </c>
      <c r="E142" s="70" t="s">
        <v>13</v>
      </c>
      <c r="F142" s="33">
        <v>1000</v>
      </c>
      <c r="G142" s="151">
        <v>0</v>
      </c>
      <c r="H142" s="140">
        <f t="shared" si="2"/>
        <v>0</v>
      </c>
      <c r="I142" s="44"/>
      <c r="J142" s="44"/>
    </row>
    <row r="143" spans="2:10" ht="12.75">
      <c r="B143" s="73"/>
      <c r="C143" s="35"/>
      <c r="D143" s="38" t="s">
        <v>86</v>
      </c>
      <c r="E143" s="70" t="s">
        <v>87</v>
      </c>
      <c r="F143" s="33">
        <v>550</v>
      </c>
      <c r="G143" s="151">
        <v>234.24</v>
      </c>
      <c r="H143" s="140">
        <f t="shared" si="2"/>
        <v>42.589090909090906</v>
      </c>
      <c r="I143" s="44"/>
      <c r="J143" s="44"/>
    </row>
    <row r="144" spans="2:10" ht="12.75">
      <c r="B144" s="73"/>
      <c r="C144" s="35"/>
      <c r="D144" s="38" t="s">
        <v>68</v>
      </c>
      <c r="E144" s="70" t="s">
        <v>106</v>
      </c>
      <c r="F144" s="33">
        <v>100</v>
      </c>
      <c r="G144" s="151">
        <v>0</v>
      </c>
      <c r="H144" s="140">
        <f t="shared" si="2"/>
        <v>0</v>
      </c>
      <c r="I144" s="44"/>
      <c r="J144" s="44"/>
    </row>
    <row r="145" spans="2:10" ht="12.75">
      <c r="B145" s="74"/>
      <c r="C145" s="36"/>
      <c r="D145" s="38" t="s">
        <v>107</v>
      </c>
      <c r="E145" s="70" t="s">
        <v>108</v>
      </c>
      <c r="F145" s="33">
        <v>50000</v>
      </c>
      <c r="G145" s="151">
        <v>0</v>
      </c>
      <c r="H145" s="140">
        <f t="shared" si="2"/>
        <v>0</v>
      </c>
      <c r="I145" s="44"/>
      <c r="J145" s="44"/>
    </row>
    <row r="146" spans="2:10" ht="12.75">
      <c r="B146" s="59"/>
      <c r="C146" s="59">
        <v>75421</v>
      </c>
      <c r="D146" s="55"/>
      <c r="E146" s="94" t="s">
        <v>109</v>
      </c>
      <c r="F146" s="57">
        <f>SUM(F139:F145)</f>
        <v>53230</v>
      </c>
      <c r="G146" s="96">
        <f>SUM(G139:G145)</f>
        <v>1031.23</v>
      </c>
      <c r="H146" s="143">
        <f t="shared" si="2"/>
        <v>1.9373097877136953</v>
      </c>
      <c r="I146" s="123"/>
      <c r="J146" s="123"/>
    </row>
    <row r="147" spans="2:10" ht="12.75">
      <c r="B147" s="71"/>
      <c r="C147" s="73">
        <v>75495</v>
      </c>
      <c r="D147" s="38" t="s">
        <v>110</v>
      </c>
      <c r="E147" s="70" t="s">
        <v>23</v>
      </c>
      <c r="F147" s="53">
        <v>2507.5</v>
      </c>
      <c r="G147" s="62">
        <v>2040</v>
      </c>
      <c r="H147" s="140">
        <f t="shared" si="2"/>
        <v>81.35593220338983</v>
      </c>
      <c r="I147" s="44"/>
      <c r="J147" s="44"/>
    </row>
    <row r="148" spans="2:10" ht="12.75">
      <c r="B148" s="73"/>
      <c r="C148" s="73"/>
      <c r="D148" s="38" t="s">
        <v>111</v>
      </c>
      <c r="E148" s="70" t="s">
        <v>112</v>
      </c>
      <c r="F148" s="53">
        <v>442.5</v>
      </c>
      <c r="G148" s="63">
        <v>360</v>
      </c>
      <c r="H148" s="140">
        <f t="shared" si="2"/>
        <v>81.35593220338983</v>
      </c>
      <c r="I148" s="44"/>
      <c r="J148" s="44"/>
    </row>
    <row r="149" spans="2:10" ht="12.75">
      <c r="B149" s="73"/>
      <c r="C149" s="73"/>
      <c r="D149" s="38" t="s">
        <v>113</v>
      </c>
      <c r="E149" s="70" t="s">
        <v>25</v>
      </c>
      <c r="F149" s="53">
        <v>596.7</v>
      </c>
      <c r="G149" s="63">
        <v>416.38</v>
      </c>
      <c r="H149" s="140">
        <f t="shared" si="2"/>
        <v>69.78045919222389</v>
      </c>
      <c r="I149" s="44"/>
      <c r="J149" s="44"/>
    </row>
    <row r="150" spans="2:10" ht="12.75">
      <c r="B150" s="73"/>
      <c r="C150" s="73"/>
      <c r="D150" s="38" t="s">
        <v>114</v>
      </c>
      <c r="E150" s="70" t="s">
        <v>25</v>
      </c>
      <c r="F150" s="53">
        <v>105.3</v>
      </c>
      <c r="G150" s="63">
        <v>72.85</v>
      </c>
      <c r="H150" s="140">
        <f t="shared" si="2"/>
        <v>69.18328584995251</v>
      </c>
      <c r="I150" s="44"/>
      <c r="J150" s="44"/>
    </row>
    <row r="151" spans="2:10" ht="12.75">
      <c r="B151" s="73"/>
      <c r="C151" s="73"/>
      <c r="D151" s="38" t="s">
        <v>115</v>
      </c>
      <c r="E151" s="70" t="s">
        <v>27</v>
      </c>
      <c r="F151" s="53">
        <v>105.4</v>
      </c>
      <c r="G151" s="63">
        <v>67.06</v>
      </c>
      <c r="H151" s="140">
        <f t="shared" si="2"/>
        <v>63.62428842504743</v>
      </c>
      <c r="I151" s="44"/>
      <c r="J151" s="44"/>
    </row>
    <row r="152" spans="2:10" ht="12.75">
      <c r="B152" s="73"/>
      <c r="C152" s="73"/>
      <c r="D152" s="38" t="s">
        <v>116</v>
      </c>
      <c r="E152" s="70" t="s">
        <v>27</v>
      </c>
      <c r="F152" s="53">
        <v>18.6</v>
      </c>
      <c r="G152" s="63">
        <v>11.82</v>
      </c>
      <c r="H152" s="140">
        <f t="shared" si="2"/>
        <v>63.54838709677419</v>
      </c>
      <c r="I152" s="44"/>
      <c r="J152" s="44"/>
    </row>
    <row r="153" spans="2:10" ht="12.75">
      <c r="B153" s="73"/>
      <c r="C153" s="73"/>
      <c r="D153" s="38" t="s">
        <v>117</v>
      </c>
      <c r="E153" s="70" t="s">
        <v>43</v>
      </c>
      <c r="F153" s="53">
        <v>700.4</v>
      </c>
      <c r="G153" s="63">
        <v>697</v>
      </c>
      <c r="H153" s="140">
        <f t="shared" si="2"/>
        <v>99.51456310679612</v>
      </c>
      <c r="I153" s="44"/>
      <c r="J153" s="44"/>
    </row>
    <row r="154" spans="2:10" ht="12.75">
      <c r="B154" s="73"/>
      <c r="C154" s="73"/>
      <c r="D154" s="38" t="s">
        <v>118</v>
      </c>
      <c r="E154" s="70" t="s">
        <v>119</v>
      </c>
      <c r="F154" s="53">
        <v>123.6</v>
      </c>
      <c r="G154" s="63">
        <v>123</v>
      </c>
      <c r="H154" s="140">
        <f t="shared" si="2"/>
        <v>99.51456310679612</v>
      </c>
      <c r="I154" s="44"/>
      <c r="J154" s="44"/>
    </row>
    <row r="155" spans="2:10" ht="12.75">
      <c r="B155" s="73"/>
      <c r="C155" s="73"/>
      <c r="D155" s="38" t="s">
        <v>120</v>
      </c>
      <c r="E155" s="70" t="s">
        <v>65</v>
      </c>
      <c r="F155" s="53">
        <v>3272.5</v>
      </c>
      <c r="G155" s="63">
        <v>2947.39</v>
      </c>
      <c r="H155" s="140">
        <f t="shared" si="2"/>
        <v>90.0653934300993</v>
      </c>
      <c r="I155" s="44"/>
      <c r="J155" s="44"/>
    </row>
    <row r="156" spans="2:10" ht="12.75">
      <c r="B156" s="73"/>
      <c r="C156" s="73"/>
      <c r="D156" s="38" t="s">
        <v>121</v>
      </c>
      <c r="E156" s="70" t="s">
        <v>29</v>
      </c>
      <c r="F156" s="53">
        <v>577.5</v>
      </c>
      <c r="G156" s="63">
        <v>520.11</v>
      </c>
      <c r="H156" s="140">
        <f t="shared" si="2"/>
        <v>90.06233766233767</v>
      </c>
      <c r="I156" s="44"/>
      <c r="J156" s="44"/>
    </row>
    <row r="157" spans="2:10" ht="12.75">
      <c r="B157" s="73"/>
      <c r="C157" s="73"/>
      <c r="D157" s="38" t="s">
        <v>122</v>
      </c>
      <c r="E157" s="70" t="s">
        <v>83</v>
      </c>
      <c r="F157" s="53">
        <v>1955</v>
      </c>
      <c r="G157" s="63">
        <v>1955</v>
      </c>
      <c r="H157" s="140">
        <f t="shared" si="2"/>
        <v>100</v>
      </c>
      <c r="I157" s="44"/>
      <c r="J157" s="44"/>
    </row>
    <row r="158" spans="2:10" ht="12.75">
      <c r="B158" s="73"/>
      <c r="C158" s="73"/>
      <c r="D158" s="38" t="s">
        <v>123</v>
      </c>
      <c r="E158" s="70" t="s">
        <v>83</v>
      </c>
      <c r="F158" s="53">
        <v>345</v>
      </c>
      <c r="G158" s="63">
        <v>345</v>
      </c>
      <c r="H158" s="140">
        <f t="shared" si="2"/>
        <v>100</v>
      </c>
      <c r="I158" s="44"/>
      <c r="J158" s="44"/>
    </row>
    <row r="159" spans="2:10" ht="12.75">
      <c r="B159" s="73"/>
      <c r="C159" s="73"/>
      <c r="D159" s="38" t="s">
        <v>124</v>
      </c>
      <c r="E159" s="70" t="s">
        <v>13</v>
      </c>
      <c r="F159" s="53">
        <v>18806.25</v>
      </c>
      <c r="G159" s="63">
        <v>14734.75</v>
      </c>
      <c r="H159" s="140">
        <f t="shared" si="2"/>
        <v>78.35028248587571</v>
      </c>
      <c r="I159" s="44"/>
      <c r="J159" s="44"/>
    </row>
    <row r="160" spans="2:10" ht="12.75">
      <c r="B160" s="73"/>
      <c r="C160" s="73"/>
      <c r="D160" s="38" t="s">
        <v>125</v>
      </c>
      <c r="E160" s="70" t="s">
        <v>13</v>
      </c>
      <c r="F160" s="53">
        <v>3318.75</v>
      </c>
      <c r="G160" s="63">
        <v>2600.25</v>
      </c>
      <c r="H160" s="140">
        <f t="shared" si="2"/>
        <v>78.35028248587571</v>
      </c>
      <c r="I160" s="44"/>
      <c r="J160" s="44"/>
    </row>
    <row r="161" spans="2:10" ht="12.75">
      <c r="B161" s="73"/>
      <c r="C161" s="73"/>
      <c r="D161" s="38" t="s">
        <v>126</v>
      </c>
      <c r="E161" s="70" t="s">
        <v>47</v>
      </c>
      <c r="F161" s="53">
        <v>1547</v>
      </c>
      <c r="G161" s="63">
        <v>1547</v>
      </c>
      <c r="H161" s="140">
        <f t="shared" si="2"/>
        <v>100</v>
      </c>
      <c r="I161" s="44"/>
      <c r="J161" s="44"/>
    </row>
    <row r="162" spans="2:10" ht="12.75">
      <c r="B162" s="73"/>
      <c r="C162" s="73"/>
      <c r="D162" s="38" t="s">
        <v>127</v>
      </c>
      <c r="E162" s="70" t="s">
        <v>31</v>
      </c>
      <c r="F162" s="53">
        <v>273</v>
      </c>
      <c r="G162" s="63">
        <v>273</v>
      </c>
      <c r="H162" s="140">
        <f aca="true" t="shared" si="3" ref="H162:H225">G162*100/F162</f>
        <v>100</v>
      </c>
      <c r="I162" s="44"/>
      <c r="J162" s="44"/>
    </row>
    <row r="163" spans="2:10" ht="12.75">
      <c r="B163" s="73"/>
      <c r="C163" s="73"/>
      <c r="D163" s="38" t="s">
        <v>128</v>
      </c>
      <c r="E163" s="70" t="s">
        <v>97</v>
      </c>
      <c r="F163" s="53">
        <v>30.6</v>
      </c>
      <c r="G163" s="63">
        <v>22.17</v>
      </c>
      <c r="H163" s="140">
        <f t="shared" si="3"/>
        <v>72.45098039215686</v>
      </c>
      <c r="I163" s="44"/>
      <c r="J163" s="44"/>
    </row>
    <row r="164" spans="2:10" ht="12.75">
      <c r="B164" s="73"/>
      <c r="C164" s="73"/>
      <c r="D164" s="38" t="s">
        <v>129</v>
      </c>
      <c r="E164" s="70" t="s">
        <v>93</v>
      </c>
      <c r="F164" s="53">
        <v>5.4</v>
      </c>
      <c r="G164" s="63">
        <v>3.91</v>
      </c>
      <c r="H164" s="140">
        <f t="shared" si="3"/>
        <v>72.4074074074074</v>
      </c>
      <c r="I164" s="44"/>
      <c r="J164" s="44"/>
    </row>
    <row r="165" spans="2:10" ht="12.75">
      <c r="B165" s="73"/>
      <c r="C165" s="73"/>
      <c r="D165" s="38" t="s">
        <v>130</v>
      </c>
      <c r="E165" s="70" t="s">
        <v>132</v>
      </c>
      <c r="F165" s="53">
        <v>331.5</v>
      </c>
      <c r="G165" s="63">
        <v>154.37</v>
      </c>
      <c r="H165" s="140">
        <f t="shared" si="3"/>
        <v>46.56711915535445</v>
      </c>
      <c r="I165" s="44"/>
      <c r="J165" s="44"/>
    </row>
    <row r="166" spans="2:10" ht="12.75">
      <c r="B166" s="73"/>
      <c r="C166" s="73"/>
      <c r="D166" s="38" t="s">
        <v>131</v>
      </c>
      <c r="E166" s="70" t="s">
        <v>35</v>
      </c>
      <c r="F166" s="53">
        <v>58.5</v>
      </c>
      <c r="G166" s="63">
        <v>27.24</v>
      </c>
      <c r="H166" s="145">
        <f t="shared" si="3"/>
        <v>46.56410256410256</v>
      </c>
      <c r="I166" s="44"/>
      <c r="J166" s="44"/>
    </row>
    <row r="167" spans="2:10" ht="12.75">
      <c r="B167" s="59"/>
      <c r="C167" s="59">
        <v>75495</v>
      </c>
      <c r="D167" s="86"/>
      <c r="E167" s="94" t="s">
        <v>133</v>
      </c>
      <c r="F167" s="96">
        <f>SUM(F147:F166)</f>
        <v>35121</v>
      </c>
      <c r="G167" s="23">
        <f>SUM(G147:G166)</f>
        <v>28918.3</v>
      </c>
      <c r="H167" s="148">
        <f t="shared" si="3"/>
        <v>82.33905640499985</v>
      </c>
      <c r="I167" s="123"/>
      <c r="J167" s="123"/>
    </row>
    <row r="168" spans="2:10" ht="15">
      <c r="B168" s="64">
        <v>754</v>
      </c>
      <c r="C168" s="64"/>
      <c r="D168" s="65"/>
      <c r="E168" s="65" t="s">
        <v>134</v>
      </c>
      <c r="F168" s="67">
        <f>SUM(F167,F146,F138)</f>
        <v>175531</v>
      </c>
      <c r="G168" s="67">
        <f>SUM(G167,G146,G138)</f>
        <v>73774.28</v>
      </c>
      <c r="H168" s="199">
        <f t="shared" si="3"/>
        <v>42.0292028188753</v>
      </c>
      <c r="I168" s="193"/>
      <c r="J168" s="193"/>
    </row>
    <row r="169" spans="2:10" ht="12.75">
      <c r="B169" s="71"/>
      <c r="C169" s="73">
        <v>75647</v>
      </c>
      <c r="D169" s="58" t="s">
        <v>135</v>
      </c>
      <c r="E169" s="70" t="s">
        <v>136</v>
      </c>
      <c r="F169" s="40">
        <v>30000</v>
      </c>
      <c r="G169" s="130">
        <v>15222.2</v>
      </c>
      <c r="H169" s="145">
        <f t="shared" si="3"/>
        <v>50.74066666666667</v>
      </c>
      <c r="I169" s="70"/>
      <c r="J169" s="70"/>
    </row>
    <row r="170" spans="2:10" ht="12.75">
      <c r="B170" s="73"/>
      <c r="C170" s="73"/>
      <c r="D170" s="60" t="s">
        <v>28</v>
      </c>
      <c r="E170" s="70" t="s">
        <v>65</v>
      </c>
      <c r="F170" s="33">
        <v>500</v>
      </c>
      <c r="G170" s="130">
        <v>170.8</v>
      </c>
      <c r="H170" s="145">
        <f t="shared" si="3"/>
        <v>34.16</v>
      </c>
      <c r="I170" s="70"/>
      <c r="J170" s="70"/>
    </row>
    <row r="171" spans="2:10" ht="12.75">
      <c r="B171" s="73"/>
      <c r="C171" s="73"/>
      <c r="D171" s="38" t="s">
        <v>12</v>
      </c>
      <c r="E171" s="70" t="s">
        <v>13</v>
      </c>
      <c r="F171" s="33">
        <v>2200</v>
      </c>
      <c r="G171" s="130">
        <v>1232.51</v>
      </c>
      <c r="H171" s="145">
        <f t="shared" si="3"/>
        <v>56.02318181818182</v>
      </c>
      <c r="I171" s="70"/>
      <c r="J171" s="70"/>
    </row>
    <row r="172" spans="2:10" ht="12.75">
      <c r="B172" s="73"/>
      <c r="C172" s="73"/>
      <c r="D172" s="38" t="s">
        <v>137</v>
      </c>
      <c r="E172" s="70" t="s">
        <v>138</v>
      </c>
      <c r="F172" s="33">
        <v>2500</v>
      </c>
      <c r="G172" s="130">
        <v>1778.86</v>
      </c>
      <c r="H172" s="145">
        <f t="shared" si="3"/>
        <v>71.1544</v>
      </c>
      <c r="I172" s="70"/>
      <c r="J172" s="70"/>
    </row>
    <row r="173" spans="2:10" ht="12.75">
      <c r="B173" s="74"/>
      <c r="C173" s="73"/>
      <c r="D173" s="39" t="s">
        <v>34</v>
      </c>
      <c r="E173" s="70" t="s">
        <v>139</v>
      </c>
      <c r="F173" s="41">
        <v>1500</v>
      </c>
      <c r="G173" s="130">
        <v>0</v>
      </c>
      <c r="H173" s="145">
        <f t="shared" si="3"/>
        <v>0</v>
      </c>
      <c r="I173" s="70"/>
      <c r="J173" s="70"/>
    </row>
    <row r="174" spans="2:10" ht="12.75">
      <c r="B174" s="59"/>
      <c r="C174" s="59">
        <v>75647</v>
      </c>
      <c r="D174" s="86"/>
      <c r="E174" s="94" t="s">
        <v>140</v>
      </c>
      <c r="F174" s="96">
        <f>SUM(F169:F173)</f>
        <v>36700</v>
      </c>
      <c r="G174" s="96">
        <f>SUM(G169:G173)</f>
        <v>18404.37</v>
      </c>
      <c r="H174" s="149">
        <f t="shared" si="3"/>
        <v>50.148147138964575</v>
      </c>
      <c r="I174" s="191"/>
      <c r="J174" s="191"/>
    </row>
    <row r="175" spans="2:10" s="92" customFormat="1" ht="15">
      <c r="B175" s="79">
        <v>756</v>
      </c>
      <c r="C175" s="79"/>
      <c r="D175" s="80"/>
      <c r="E175" s="80" t="s">
        <v>141</v>
      </c>
      <c r="F175" s="78">
        <f>SUM(F174)</f>
        <v>36700</v>
      </c>
      <c r="G175" s="78">
        <f>SUM(G174)</f>
        <v>18404.37</v>
      </c>
      <c r="H175" s="147">
        <f t="shared" si="3"/>
        <v>50.148147138964575</v>
      </c>
      <c r="I175" s="196"/>
      <c r="J175" s="196"/>
    </row>
    <row r="176" spans="2:10" ht="12.75">
      <c r="B176" s="156"/>
      <c r="C176" s="17">
        <v>75814</v>
      </c>
      <c r="D176" s="18" t="s">
        <v>142</v>
      </c>
      <c r="E176" s="19" t="s">
        <v>143</v>
      </c>
      <c r="F176" s="81">
        <v>36000</v>
      </c>
      <c r="G176" s="31">
        <v>12966</v>
      </c>
      <c r="H176" s="146">
        <f t="shared" si="3"/>
        <v>36.016666666666666</v>
      </c>
      <c r="I176" s="70"/>
      <c r="J176" s="70"/>
    </row>
    <row r="177" spans="2:10" ht="12.75">
      <c r="B177" s="59"/>
      <c r="C177" s="55">
        <v>75814</v>
      </c>
      <c r="D177" s="55"/>
      <c r="E177" s="56" t="s">
        <v>144</v>
      </c>
      <c r="F177" s="57">
        <f>SUM(F176)</f>
        <v>36000</v>
      </c>
      <c r="G177" s="57">
        <f>SUM(G176)</f>
        <v>12966</v>
      </c>
      <c r="H177" s="149">
        <f t="shared" si="3"/>
        <v>36.016666666666666</v>
      </c>
      <c r="I177" s="191"/>
      <c r="J177" s="191"/>
    </row>
    <row r="178" spans="2:10" ht="12.75">
      <c r="B178" s="156"/>
      <c r="C178" s="17">
        <v>75818</v>
      </c>
      <c r="D178" s="30" t="s">
        <v>107</v>
      </c>
      <c r="E178" s="17" t="s">
        <v>108</v>
      </c>
      <c r="F178" s="31">
        <v>133932</v>
      </c>
      <c r="G178" s="17">
        <v>0</v>
      </c>
      <c r="H178" s="146">
        <f t="shared" si="3"/>
        <v>0</v>
      </c>
      <c r="I178" s="70"/>
      <c r="J178" s="70"/>
    </row>
    <row r="179" spans="2:10" ht="12.75">
      <c r="B179" s="59"/>
      <c r="C179" s="55">
        <v>75818</v>
      </c>
      <c r="D179" s="97"/>
      <c r="E179" s="55" t="s">
        <v>145</v>
      </c>
      <c r="F179" s="23">
        <f>SUM(F178)</f>
        <v>133932</v>
      </c>
      <c r="G179" s="55">
        <f>SUM(G178)</f>
        <v>0</v>
      </c>
      <c r="H179" s="146">
        <f t="shared" si="3"/>
        <v>0</v>
      </c>
      <c r="I179" s="191"/>
      <c r="J179" s="191"/>
    </row>
    <row r="180" spans="2:10" ht="15">
      <c r="B180" s="64">
        <v>758</v>
      </c>
      <c r="C180" s="64"/>
      <c r="D180" s="65"/>
      <c r="E180" s="65" t="s">
        <v>146</v>
      </c>
      <c r="F180" s="67">
        <f>SUM(F179,F177)</f>
        <v>169932</v>
      </c>
      <c r="G180" s="67">
        <f>SUM(G179,G177)</f>
        <v>12966</v>
      </c>
      <c r="H180" s="147">
        <f t="shared" si="3"/>
        <v>7.630110867876563</v>
      </c>
      <c r="I180" s="193"/>
      <c r="J180" s="193"/>
    </row>
    <row r="181" spans="2:10" ht="12.75">
      <c r="B181" s="71"/>
      <c r="C181" s="73">
        <v>80101</v>
      </c>
      <c r="D181" s="37" t="s">
        <v>61</v>
      </c>
      <c r="E181" s="44" t="s">
        <v>62</v>
      </c>
      <c r="F181" s="62">
        <v>187000</v>
      </c>
      <c r="G181" s="120">
        <v>101088.21</v>
      </c>
      <c r="H181" s="145">
        <f t="shared" si="3"/>
        <v>54.05786631016043</v>
      </c>
      <c r="I181" s="44"/>
      <c r="J181" s="44"/>
    </row>
    <row r="182" spans="2:10" ht="12.75">
      <c r="B182" s="73"/>
      <c r="C182" s="73"/>
      <c r="D182" s="60" t="s">
        <v>147</v>
      </c>
      <c r="E182" s="44" t="s">
        <v>148</v>
      </c>
      <c r="F182" s="63">
        <v>3350</v>
      </c>
      <c r="G182" s="120">
        <v>2399</v>
      </c>
      <c r="H182" s="145">
        <f t="shared" si="3"/>
        <v>71.61194029850746</v>
      </c>
      <c r="I182" s="44"/>
      <c r="J182" s="44"/>
    </row>
    <row r="183" spans="2:10" ht="12.75">
      <c r="B183" s="73"/>
      <c r="C183" s="73"/>
      <c r="D183" s="60" t="s">
        <v>22</v>
      </c>
      <c r="E183" s="44" t="s">
        <v>23</v>
      </c>
      <c r="F183" s="63">
        <v>2813789</v>
      </c>
      <c r="G183" s="120">
        <v>1390503.81</v>
      </c>
      <c r="H183" s="145">
        <f t="shared" si="3"/>
        <v>49.41748688334484</v>
      </c>
      <c r="I183" s="44"/>
      <c r="J183" s="44"/>
    </row>
    <row r="184" spans="2:10" ht="12.75">
      <c r="B184" s="73"/>
      <c r="C184" s="73"/>
      <c r="D184" s="38" t="s">
        <v>63</v>
      </c>
      <c r="E184" s="44" t="s">
        <v>64</v>
      </c>
      <c r="F184" s="63">
        <v>217655</v>
      </c>
      <c r="G184" s="120">
        <v>211491.34</v>
      </c>
      <c r="H184" s="145">
        <f t="shared" si="3"/>
        <v>97.1681514323126</v>
      </c>
      <c r="I184" s="44"/>
      <c r="J184" s="44"/>
    </row>
    <row r="185" spans="2:10" ht="12.75">
      <c r="B185" s="73"/>
      <c r="C185" s="73"/>
      <c r="D185" s="38" t="s">
        <v>24</v>
      </c>
      <c r="E185" s="44" t="s">
        <v>25</v>
      </c>
      <c r="F185" s="63">
        <v>461060</v>
      </c>
      <c r="G185" s="120">
        <v>252061.98</v>
      </c>
      <c r="H185" s="145">
        <f t="shared" si="3"/>
        <v>54.6701036741422</v>
      </c>
      <c r="I185" s="44"/>
      <c r="J185" s="44"/>
    </row>
    <row r="186" spans="2:10" ht="12.75">
      <c r="B186" s="73"/>
      <c r="C186" s="73"/>
      <c r="D186" s="38" t="s">
        <v>26</v>
      </c>
      <c r="E186" s="44" t="s">
        <v>27</v>
      </c>
      <c r="F186" s="63">
        <v>79081</v>
      </c>
      <c r="G186" s="120">
        <v>38441.54</v>
      </c>
      <c r="H186" s="145">
        <f t="shared" si="3"/>
        <v>48.61033623752861</v>
      </c>
      <c r="I186" s="44"/>
      <c r="J186" s="44"/>
    </row>
    <row r="187" spans="2:10" ht="12.75">
      <c r="B187" s="73"/>
      <c r="C187" s="73"/>
      <c r="D187" s="38" t="s">
        <v>79</v>
      </c>
      <c r="E187" s="44" t="s">
        <v>80</v>
      </c>
      <c r="F187" s="63">
        <v>20700</v>
      </c>
      <c r="G187" s="120">
        <v>7729.84</v>
      </c>
      <c r="H187" s="145">
        <f t="shared" si="3"/>
        <v>37.34222222222222</v>
      </c>
      <c r="I187" s="44"/>
      <c r="J187" s="44"/>
    </row>
    <row r="188" spans="2:10" ht="12.75">
      <c r="B188" s="73"/>
      <c r="C188" s="73"/>
      <c r="D188" s="38" t="s">
        <v>42</v>
      </c>
      <c r="E188" s="44" t="s">
        <v>81</v>
      </c>
      <c r="F188" s="63">
        <v>15583</v>
      </c>
      <c r="G188" s="120">
        <v>9367.35</v>
      </c>
      <c r="H188" s="145">
        <f t="shared" si="3"/>
        <v>60.112622729897964</v>
      </c>
      <c r="I188" s="44"/>
      <c r="J188" s="44"/>
    </row>
    <row r="189" spans="2:10" ht="12.75">
      <c r="B189" s="73"/>
      <c r="C189" s="73"/>
      <c r="D189" s="38" t="s">
        <v>28</v>
      </c>
      <c r="E189" s="44" t="s">
        <v>65</v>
      </c>
      <c r="F189" s="63">
        <v>91202</v>
      </c>
      <c r="G189" s="120">
        <v>46921.69</v>
      </c>
      <c r="H189" s="145">
        <f t="shared" si="3"/>
        <v>51.44809324356922</v>
      </c>
      <c r="I189" s="44"/>
      <c r="J189" s="44"/>
    </row>
    <row r="190" spans="2:10" ht="12.75">
      <c r="B190" s="73"/>
      <c r="C190" s="73"/>
      <c r="D190" s="38" t="s">
        <v>149</v>
      </c>
      <c r="E190" s="44" t="s">
        <v>150</v>
      </c>
      <c r="F190" s="63">
        <v>5858</v>
      </c>
      <c r="G190" s="120">
        <v>3200.94</v>
      </c>
      <c r="H190" s="145">
        <f t="shared" si="3"/>
        <v>54.64219870262888</v>
      </c>
      <c r="I190" s="44"/>
      <c r="J190" s="44"/>
    </row>
    <row r="191" spans="2:10" ht="12.75">
      <c r="B191" s="73"/>
      <c r="C191" s="73"/>
      <c r="D191" s="38" t="s">
        <v>151</v>
      </c>
      <c r="E191" s="44" t="s">
        <v>152</v>
      </c>
      <c r="F191" s="63">
        <v>29364</v>
      </c>
      <c r="G191" s="120">
        <v>7832.12</v>
      </c>
      <c r="H191" s="145">
        <f t="shared" si="3"/>
        <v>26.67252417926713</v>
      </c>
      <c r="I191" s="44"/>
      <c r="J191" s="44"/>
    </row>
    <row r="192" spans="2:10" ht="12.75">
      <c r="B192" s="73"/>
      <c r="C192" s="73"/>
      <c r="D192" s="38" t="s">
        <v>50</v>
      </c>
      <c r="E192" s="44" t="s">
        <v>51</v>
      </c>
      <c r="F192" s="63">
        <v>206500</v>
      </c>
      <c r="G192" s="120">
        <v>147128.69</v>
      </c>
      <c r="H192" s="145">
        <f t="shared" si="3"/>
        <v>71.2487602905569</v>
      </c>
      <c r="I192" s="44"/>
      <c r="J192" s="44"/>
    </row>
    <row r="193" spans="2:10" ht="12.75">
      <c r="B193" s="73"/>
      <c r="C193" s="73"/>
      <c r="D193" s="38" t="s">
        <v>44</v>
      </c>
      <c r="E193" s="44" t="s">
        <v>45</v>
      </c>
      <c r="F193" s="63">
        <v>129182</v>
      </c>
      <c r="G193" s="120">
        <v>30519.73</v>
      </c>
      <c r="H193" s="145">
        <f t="shared" si="3"/>
        <v>23.62537350404855</v>
      </c>
      <c r="I193" s="44"/>
      <c r="J193" s="44"/>
    </row>
    <row r="194" spans="2:10" ht="12.75">
      <c r="B194" s="73"/>
      <c r="C194" s="73"/>
      <c r="D194" s="38" t="s">
        <v>82</v>
      </c>
      <c r="E194" s="44" t="s">
        <v>83</v>
      </c>
      <c r="F194" s="63">
        <v>4378</v>
      </c>
      <c r="G194" s="120">
        <v>1148</v>
      </c>
      <c r="H194" s="145">
        <f t="shared" si="3"/>
        <v>26.22201918684331</v>
      </c>
      <c r="I194" s="44"/>
      <c r="J194" s="44"/>
    </row>
    <row r="195" spans="2:10" ht="12.75">
      <c r="B195" s="73"/>
      <c r="C195" s="73"/>
      <c r="D195" s="38" t="s">
        <v>12</v>
      </c>
      <c r="E195" s="44" t="s">
        <v>13</v>
      </c>
      <c r="F195" s="63">
        <v>56562</v>
      </c>
      <c r="G195" s="120">
        <v>32533.41</v>
      </c>
      <c r="H195" s="145">
        <f t="shared" si="3"/>
        <v>57.51813938686751</v>
      </c>
      <c r="I195" s="44"/>
      <c r="J195" s="44"/>
    </row>
    <row r="196" spans="2:10" ht="12.75">
      <c r="B196" s="73"/>
      <c r="C196" s="73"/>
      <c r="D196" s="38" t="s">
        <v>84</v>
      </c>
      <c r="E196" s="44" t="s">
        <v>85</v>
      </c>
      <c r="F196" s="63">
        <v>1696</v>
      </c>
      <c r="G196" s="151">
        <v>511.18</v>
      </c>
      <c r="H196" s="145">
        <f t="shared" si="3"/>
        <v>30.140330188679247</v>
      </c>
      <c r="I196" s="44"/>
      <c r="J196" s="44"/>
    </row>
    <row r="197" spans="2:10" ht="12.75">
      <c r="B197" s="73"/>
      <c r="C197" s="73"/>
      <c r="D197" s="38" t="s">
        <v>86</v>
      </c>
      <c r="E197" s="44" t="s">
        <v>87</v>
      </c>
      <c r="F197" s="63">
        <v>1200</v>
      </c>
      <c r="G197" s="151">
        <v>389.84</v>
      </c>
      <c r="H197" s="145">
        <f t="shared" si="3"/>
        <v>32.486666666666665</v>
      </c>
      <c r="I197" s="44"/>
      <c r="J197" s="44"/>
    </row>
    <row r="198" spans="2:10" ht="12.75">
      <c r="B198" s="73"/>
      <c r="C198" s="73"/>
      <c r="D198" s="38" t="s">
        <v>66</v>
      </c>
      <c r="E198" s="44" t="s">
        <v>67</v>
      </c>
      <c r="F198" s="63">
        <v>11318</v>
      </c>
      <c r="G198" s="151">
        <v>2301.94</v>
      </c>
      <c r="H198" s="145">
        <f t="shared" si="3"/>
        <v>20.338752429757907</v>
      </c>
      <c r="I198" s="44"/>
      <c r="J198" s="44"/>
    </row>
    <row r="199" spans="2:10" ht="12.75">
      <c r="B199" s="73"/>
      <c r="C199" s="73"/>
      <c r="D199" s="38" t="s">
        <v>68</v>
      </c>
      <c r="E199" s="44" t="s">
        <v>69</v>
      </c>
      <c r="F199" s="63">
        <v>16516</v>
      </c>
      <c r="G199" s="151">
        <v>8477.87</v>
      </c>
      <c r="H199" s="145">
        <f t="shared" si="3"/>
        <v>51.33125454105111</v>
      </c>
      <c r="I199" s="44"/>
      <c r="J199" s="44"/>
    </row>
    <row r="200" spans="2:10" ht="12.75">
      <c r="B200" s="73"/>
      <c r="C200" s="73"/>
      <c r="D200" s="38" t="s">
        <v>30</v>
      </c>
      <c r="E200" s="44" t="s">
        <v>47</v>
      </c>
      <c r="F200" s="63">
        <v>29272</v>
      </c>
      <c r="G200" s="151">
        <v>5366.5</v>
      </c>
      <c r="H200" s="145">
        <f t="shared" si="3"/>
        <v>18.333219458868545</v>
      </c>
      <c r="I200" s="44"/>
      <c r="J200" s="44"/>
    </row>
    <row r="201" spans="2:10" ht="12.75">
      <c r="B201" s="73"/>
      <c r="C201" s="73"/>
      <c r="D201" s="38" t="s">
        <v>70</v>
      </c>
      <c r="E201" s="44" t="s">
        <v>71</v>
      </c>
      <c r="F201" s="63">
        <v>154792</v>
      </c>
      <c r="G201" s="151">
        <v>127173</v>
      </c>
      <c r="H201" s="145">
        <f t="shared" si="3"/>
        <v>82.15734663290092</v>
      </c>
      <c r="I201" s="44"/>
      <c r="J201" s="44"/>
    </row>
    <row r="202" spans="2:10" ht="12.75">
      <c r="B202" s="73"/>
      <c r="C202" s="73"/>
      <c r="D202" s="38" t="s">
        <v>75</v>
      </c>
      <c r="E202" s="44" t="s">
        <v>92</v>
      </c>
      <c r="F202" s="63">
        <v>5056</v>
      </c>
      <c r="G202" s="151">
        <v>770</v>
      </c>
      <c r="H202" s="145">
        <f t="shared" si="3"/>
        <v>15.229430379746836</v>
      </c>
      <c r="I202" s="44"/>
      <c r="J202" s="44"/>
    </row>
    <row r="203" spans="2:10" ht="12.75">
      <c r="B203" s="73"/>
      <c r="C203" s="73"/>
      <c r="D203" s="38" t="s">
        <v>32</v>
      </c>
      <c r="E203" s="44" t="s">
        <v>93</v>
      </c>
      <c r="F203" s="63">
        <v>3286</v>
      </c>
      <c r="G203" s="151">
        <v>1343.05</v>
      </c>
      <c r="H203" s="145">
        <f t="shared" si="3"/>
        <v>40.871880706025564</v>
      </c>
      <c r="I203" s="44"/>
      <c r="J203" s="44"/>
    </row>
    <row r="204" spans="2:10" ht="12.75">
      <c r="B204" s="73"/>
      <c r="C204" s="73"/>
      <c r="D204" s="38" t="s">
        <v>34</v>
      </c>
      <c r="E204" s="44" t="s">
        <v>35</v>
      </c>
      <c r="F204" s="63">
        <v>11259</v>
      </c>
      <c r="G204" s="151">
        <v>4329.43</v>
      </c>
      <c r="H204" s="145">
        <f t="shared" si="3"/>
        <v>38.4530597744027</v>
      </c>
      <c r="I204" s="44"/>
      <c r="J204" s="44"/>
    </row>
    <row r="205" spans="2:10" ht="12.75">
      <c r="B205" s="73"/>
      <c r="C205" s="73"/>
      <c r="D205" s="38" t="s">
        <v>14</v>
      </c>
      <c r="E205" s="70" t="s">
        <v>15</v>
      </c>
      <c r="F205" s="63">
        <v>127177</v>
      </c>
      <c r="G205" s="151">
        <v>127033.66</v>
      </c>
      <c r="H205" s="145">
        <f t="shared" si="3"/>
        <v>99.88729094097204</v>
      </c>
      <c r="I205" s="44"/>
      <c r="J205" s="44"/>
    </row>
    <row r="206" spans="2:10" ht="12.75">
      <c r="B206" s="59" t="s">
        <v>20</v>
      </c>
      <c r="C206" s="59">
        <v>80101</v>
      </c>
      <c r="D206" s="90"/>
      <c r="E206" s="94" t="s">
        <v>155</v>
      </c>
      <c r="F206" s="23">
        <f>SUM(F181:F205)</f>
        <v>4682836</v>
      </c>
      <c r="G206" s="96">
        <f>SUM(G181:G205)</f>
        <v>2560064.1200000006</v>
      </c>
      <c r="H206" s="149">
        <f t="shared" si="3"/>
        <v>54.669096248512666</v>
      </c>
      <c r="I206" s="123"/>
      <c r="J206" s="123"/>
    </row>
    <row r="207" spans="2:10" ht="12.75">
      <c r="B207" s="49"/>
      <c r="C207" s="218">
        <v>80104</v>
      </c>
      <c r="D207" s="99" t="s">
        <v>153</v>
      </c>
      <c r="E207" s="100" t="s">
        <v>95</v>
      </c>
      <c r="F207" s="101">
        <v>15000</v>
      </c>
      <c r="G207" s="151">
        <v>3642.45</v>
      </c>
      <c r="H207" s="145">
        <f t="shared" si="3"/>
        <v>24.283</v>
      </c>
      <c r="I207" s="98"/>
      <c r="J207" s="98"/>
    </row>
    <row r="208" spans="2:10" ht="12.75">
      <c r="B208" s="73"/>
      <c r="C208" s="35"/>
      <c r="D208" s="60" t="s">
        <v>61</v>
      </c>
      <c r="E208" s="44" t="s">
        <v>62</v>
      </c>
      <c r="F208" s="63">
        <v>42200</v>
      </c>
      <c r="G208" s="130">
        <v>17761.17</v>
      </c>
      <c r="H208" s="145">
        <f t="shared" si="3"/>
        <v>42.08808056872037</v>
      </c>
      <c r="I208" s="44"/>
      <c r="J208" s="44"/>
    </row>
    <row r="209" spans="2:10" ht="12.75">
      <c r="B209" s="73"/>
      <c r="C209" s="35"/>
      <c r="D209" s="60" t="s">
        <v>22</v>
      </c>
      <c r="E209" s="44" t="s">
        <v>23</v>
      </c>
      <c r="F209" s="33">
        <v>667610</v>
      </c>
      <c r="G209" s="130">
        <v>290603.15</v>
      </c>
      <c r="H209" s="145">
        <f t="shared" si="3"/>
        <v>43.52887913602253</v>
      </c>
      <c r="I209" s="44"/>
      <c r="J209" s="44"/>
    </row>
    <row r="210" spans="2:10" ht="12.75">
      <c r="B210" s="73"/>
      <c r="C210" s="35"/>
      <c r="D210" s="38" t="s">
        <v>63</v>
      </c>
      <c r="E210" s="44" t="s">
        <v>64</v>
      </c>
      <c r="F210" s="33">
        <v>45700</v>
      </c>
      <c r="G210" s="130">
        <v>43207.75</v>
      </c>
      <c r="H210" s="145">
        <f t="shared" si="3"/>
        <v>94.5464989059081</v>
      </c>
      <c r="I210" s="44"/>
      <c r="J210" s="44"/>
    </row>
    <row r="211" spans="2:10" ht="12.75">
      <c r="B211" s="73"/>
      <c r="C211" s="35"/>
      <c r="D211" s="38" t="s">
        <v>24</v>
      </c>
      <c r="E211" s="44" t="s">
        <v>25</v>
      </c>
      <c r="F211" s="33">
        <v>119300</v>
      </c>
      <c r="G211" s="130">
        <v>54431.42</v>
      </c>
      <c r="H211" s="145">
        <f t="shared" si="3"/>
        <v>45.62566638725901</v>
      </c>
      <c r="I211" s="44"/>
      <c r="J211" s="44"/>
    </row>
    <row r="212" spans="2:10" ht="12.75">
      <c r="B212" s="74"/>
      <c r="C212" s="36"/>
      <c r="D212" s="39" t="s">
        <v>26</v>
      </c>
      <c r="E212" s="46" t="s">
        <v>27</v>
      </c>
      <c r="F212" s="41">
        <v>18350</v>
      </c>
      <c r="G212" s="77">
        <v>7784.75</v>
      </c>
      <c r="H212" s="201">
        <f t="shared" si="3"/>
        <v>42.42370572207084</v>
      </c>
      <c r="I212" s="44"/>
      <c r="J212" s="44"/>
    </row>
    <row r="213" spans="2:10" ht="12.75">
      <c r="B213" s="34"/>
      <c r="C213" s="215"/>
      <c r="D213" s="58" t="s">
        <v>42</v>
      </c>
      <c r="E213" s="43" t="s">
        <v>81</v>
      </c>
      <c r="F213" s="40">
        <v>4000</v>
      </c>
      <c r="G213" s="202">
        <v>1371.15</v>
      </c>
      <c r="H213" s="219">
        <f t="shared" si="3"/>
        <v>34.27875</v>
      </c>
      <c r="I213" s="44"/>
      <c r="J213" s="44"/>
    </row>
    <row r="214" spans="2:10" ht="12.75">
      <c r="B214" s="35"/>
      <c r="C214" s="216"/>
      <c r="D214" s="38" t="s">
        <v>28</v>
      </c>
      <c r="E214" s="44" t="s">
        <v>65</v>
      </c>
      <c r="F214" s="33">
        <v>27920</v>
      </c>
      <c r="G214" s="120">
        <v>14383.78</v>
      </c>
      <c r="H214" s="145">
        <f t="shared" si="3"/>
        <v>51.51783667621776</v>
      </c>
      <c r="I214" s="44"/>
      <c r="J214" s="44"/>
    </row>
    <row r="215" spans="2:10" ht="12.75">
      <c r="B215" s="35"/>
      <c r="C215" s="216"/>
      <c r="D215" s="38" t="s">
        <v>149</v>
      </c>
      <c r="E215" s="44" t="s">
        <v>150</v>
      </c>
      <c r="F215" s="33">
        <v>48100</v>
      </c>
      <c r="G215" s="130">
        <v>22503.91</v>
      </c>
      <c r="H215" s="145">
        <f t="shared" si="3"/>
        <v>46.78567567567568</v>
      </c>
      <c r="I215" s="44"/>
      <c r="J215" s="44"/>
    </row>
    <row r="216" spans="2:10" ht="12.75">
      <c r="B216" s="35"/>
      <c r="C216" s="216"/>
      <c r="D216" s="38" t="s">
        <v>151</v>
      </c>
      <c r="E216" s="44" t="s">
        <v>152</v>
      </c>
      <c r="F216" s="33">
        <v>10442</v>
      </c>
      <c r="G216" s="130">
        <v>3988.8</v>
      </c>
      <c r="H216" s="145">
        <f t="shared" si="3"/>
        <v>38.19957862478452</v>
      </c>
      <c r="I216" s="44"/>
      <c r="J216" s="44"/>
    </row>
    <row r="217" spans="2:10" ht="12.75">
      <c r="B217" s="35"/>
      <c r="C217" s="216"/>
      <c r="D217" s="38" t="s">
        <v>50</v>
      </c>
      <c r="E217" s="44" t="s">
        <v>51</v>
      </c>
      <c r="F217" s="33">
        <v>43420</v>
      </c>
      <c r="G217" s="130">
        <v>34067.73</v>
      </c>
      <c r="H217" s="145">
        <f t="shared" si="3"/>
        <v>78.46091662828191</v>
      </c>
      <c r="I217" s="44"/>
      <c r="J217" s="44"/>
    </row>
    <row r="218" spans="2:10" ht="12.75">
      <c r="B218" s="35"/>
      <c r="C218" s="216"/>
      <c r="D218" s="38" t="s">
        <v>44</v>
      </c>
      <c r="E218" s="44" t="s">
        <v>45</v>
      </c>
      <c r="F218" s="33">
        <v>138400</v>
      </c>
      <c r="G218" s="130">
        <v>10121.07</v>
      </c>
      <c r="H218" s="145">
        <f t="shared" si="3"/>
        <v>7.312911849710983</v>
      </c>
      <c r="I218" s="44"/>
      <c r="J218" s="44"/>
    </row>
    <row r="219" spans="2:10" ht="12.75">
      <c r="B219" s="35"/>
      <c r="C219" s="216"/>
      <c r="D219" s="38" t="s">
        <v>82</v>
      </c>
      <c r="E219" s="44" t="s">
        <v>83</v>
      </c>
      <c r="F219" s="33">
        <v>1160</v>
      </c>
      <c r="G219" s="130">
        <v>82</v>
      </c>
      <c r="H219" s="145">
        <f t="shared" si="3"/>
        <v>7.068965517241379</v>
      </c>
      <c r="I219" s="44"/>
      <c r="J219" s="44"/>
    </row>
    <row r="220" spans="2:10" ht="12.75">
      <c r="B220" s="35"/>
      <c r="C220" s="216"/>
      <c r="D220" s="38" t="s">
        <v>12</v>
      </c>
      <c r="E220" s="44" t="s">
        <v>13</v>
      </c>
      <c r="F220" s="33">
        <v>14300</v>
      </c>
      <c r="G220" s="130">
        <v>7732.05</v>
      </c>
      <c r="H220" s="145">
        <f t="shared" si="3"/>
        <v>54.07027972027972</v>
      </c>
      <c r="I220" s="44"/>
      <c r="J220" s="44"/>
    </row>
    <row r="221" spans="2:10" ht="12.75">
      <c r="B221" s="35"/>
      <c r="C221" s="216"/>
      <c r="D221" s="38" t="s">
        <v>84</v>
      </c>
      <c r="E221" s="44" t="s">
        <v>85</v>
      </c>
      <c r="F221" s="33">
        <v>1580</v>
      </c>
      <c r="G221" s="130">
        <v>219.6</v>
      </c>
      <c r="H221" s="145">
        <f t="shared" si="3"/>
        <v>13.89873417721519</v>
      </c>
      <c r="I221" s="44"/>
      <c r="J221" s="44"/>
    </row>
    <row r="222" spans="2:10" ht="12.75">
      <c r="B222" s="35"/>
      <c r="C222" s="216"/>
      <c r="D222" s="38" t="s">
        <v>66</v>
      </c>
      <c r="E222" s="44" t="s">
        <v>67</v>
      </c>
      <c r="F222" s="33">
        <v>3330</v>
      </c>
      <c r="G222" s="130">
        <v>1008.05</v>
      </c>
      <c r="H222" s="145">
        <f t="shared" si="3"/>
        <v>30.27177177177177</v>
      </c>
      <c r="I222" s="44"/>
      <c r="J222" s="44"/>
    </row>
    <row r="223" spans="2:10" ht="12.75">
      <c r="B223" s="35"/>
      <c r="C223" s="216"/>
      <c r="D223" s="38" t="s">
        <v>68</v>
      </c>
      <c r="E223" s="44" t="s">
        <v>69</v>
      </c>
      <c r="F223" s="33">
        <v>3650</v>
      </c>
      <c r="G223" s="130">
        <v>1563.17</v>
      </c>
      <c r="H223" s="145">
        <f t="shared" si="3"/>
        <v>42.82657534246575</v>
      </c>
      <c r="I223" s="44"/>
      <c r="J223" s="44"/>
    </row>
    <row r="224" spans="2:10" ht="12.75">
      <c r="B224" s="35"/>
      <c r="C224" s="216"/>
      <c r="D224" s="38" t="s">
        <v>30</v>
      </c>
      <c r="E224" s="44" t="s">
        <v>47</v>
      </c>
      <c r="F224" s="33">
        <v>5920</v>
      </c>
      <c r="G224" s="130">
        <v>1413</v>
      </c>
      <c r="H224" s="145">
        <f t="shared" si="3"/>
        <v>23.868243243243242</v>
      </c>
      <c r="I224" s="44"/>
      <c r="J224" s="44"/>
    </row>
    <row r="225" spans="2:10" ht="12.75">
      <c r="B225" s="35"/>
      <c r="C225" s="216"/>
      <c r="D225" s="38" t="s">
        <v>70</v>
      </c>
      <c r="E225" s="44" t="s">
        <v>71</v>
      </c>
      <c r="F225" s="33">
        <v>43961</v>
      </c>
      <c r="G225" s="130">
        <v>35000</v>
      </c>
      <c r="H225" s="145">
        <f t="shared" si="3"/>
        <v>79.61602329337367</v>
      </c>
      <c r="I225" s="44"/>
      <c r="J225" s="44"/>
    </row>
    <row r="226" spans="2:10" ht="12.75">
      <c r="B226" s="35"/>
      <c r="C226" s="216"/>
      <c r="D226" s="38" t="s">
        <v>75</v>
      </c>
      <c r="E226" s="44" t="s">
        <v>92</v>
      </c>
      <c r="F226" s="33">
        <v>1440</v>
      </c>
      <c r="G226" s="130">
        <v>566.88</v>
      </c>
      <c r="H226" s="145">
        <f>G226*100/F226</f>
        <v>39.36666666666667</v>
      </c>
      <c r="I226" s="44"/>
      <c r="J226" s="44"/>
    </row>
    <row r="227" spans="2:10" ht="12.75">
      <c r="B227" s="35"/>
      <c r="C227" s="216"/>
      <c r="D227" s="38" t="s">
        <v>32</v>
      </c>
      <c r="E227" s="44" t="s">
        <v>93</v>
      </c>
      <c r="F227" s="33">
        <v>1030</v>
      </c>
      <c r="G227" s="130">
        <v>222.78</v>
      </c>
      <c r="H227" s="145">
        <f>G227*100/F227</f>
        <v>21.629126213592233</v>
      </c>
      <c r="I227" s="44"/>
      <c r="J227" s="44"/>
    </row>
    <row r="228" spans="2:10" ht="12.75">
      <c r="B228" s="36"/>
      <c r="C228" s="217"/>
      <c r="D228" s="39" t="s">
        <v>34</v>
      </c>
      <c r="E228" s="46" t="s">
        <v>35</v>
      </c>
      <c r="F228" s="41">
        <v>6500</v>
      </c>
      <c r="G228" s="77">
        <v>3768.92</v>
      </c>
      <c r="H228" s="201">
        <f>G228*100/F228</f>
        <v>57.983384615384615</v>
      </c>
      <c r="I228" s="44"/>
      <c r="J228" s="44"/>
    </row>
    <row r="229" spans="2:10" ht="12.75">
      <c r="B229" s="55" t="s">
        <v>8</v>
      </c>
      <c r="C229" s="55">
        <v>80104</v>
      </c>
      <c r="D229" s="90"/>
      <c r="E229" s="56" t="s">
        <v>154</v>
      </c>
      <c r="F229" s="25">
        <f>SUM(F207:F228)</f>
        <v>1263313</v>
      </c>
      <c r="G229" s="57">
        <f>SUM(G207:G228)</f>
        <v>555443.5800000001</v>
      </c>
      <c r="H229" s="127">
        <f>G229*100/F229</f>
        <v>43.96721794203021</v>
      </c>
      <c r="I229" s="123"/>
      <c r="J229" s="123"/>
    </row>
    <row r="230" spans="2:10" ht="12.75">
      <c r="B230" s="35"/>
      <c r="C230" s="44">
        <v>80103</v>
      </c>
      <c r="D230" s="38" t="s">
        <v>61</v>
      </c>
      <c r="E230" s="70" t="s">
        <v>62</v>
      </c>
      <c r="F230" s="33">
        <v>17620</v>
      </c>
      <c r="G230" s="130">
        <v>11670</v>
      </c>
      <c r="H230" s="153">
        <f aca="true" t="shared" si="4" ref="H230:H293">G230*100/F230</f>
        <v>66.23155505107832</v>
      </c>
      <c r="I230" s="128"/>
      <c r="J230" s="44"/>
    </row>
    <row r="231" spans="2:10" ht="12.75">
      <c r="B231" s="35"/>
      <c r="C231" s="44"/>
      <c r="D231" s="38" t="s">
        <v>22</v>
      </c>
      <c r="E231" s="70" t="s">
        <v>23</v>
      </c>
      <c r="F231" s="33">
        <v>192254</v>
      </c>
      <c r="G231" s="130">
        <v>88680.03</v>
      </c>
      <c r="H231" s="154">
        <f t="shared" si="4"/>
        <v>46.12649411715751</v>
      </c>
      <c r="I231" s="128"/>
      <c r="J231" s="44"/>
    </row>
    <row r="232" spans="2:10" ht="12.75">
      <c r="B232" s="35"/>
      <c r="C232" s="44"/>
      <c r="D232" s="38" t="s">
        <v>63</v>
      </c>
      <c r="E232" s="70" t="s">
        <v>64</v>
      </c>
      <c r="F232" s="33">
        <v>12241</v>
      </c>
      <c r="G232" s="130">
        <v>12026.36</v>
      </c>
      <c r="H232" s="154">
        <f t="shared" si="4"/>
        <v>98.24654848460094</v>
      </c>
      <c r="I232" s="128"/>
      <c r="J232" s="44"/>
    </row>
    <row r="233" spans="2:10" ht="12.75">
      <c r="B233" s="35"/>
      <c r="C233" s="44"/>
      <c r="D233" s="38" t="s">
        <v>24</v>
      </c>
      <c r="E233" s="70" t="s">
        <v>25</v>
      </c>
      <c r="F233" s="33">
        <v>32478</v>
      </c>
      <c r="G233" s="130">
        <v>16068.97</v>
      </c>
      <c r="H233" s="154">
        <f t="shared" si="4"/>
        <v>49.47647638401379</v>
      </c>
      <c r="I233" s="128"/>
      <c r="J233" s="44"/>
    </row>
    <row r="234" spans="2:10" ht="12.75">
      <c r="B234" s="35"/>
      <c r="C234" s="44"/>
      <c r="D234" s="38" t="s">
        <v>26</v>
      </c>
      <c r="E234" s="70" t="s">
        <v>27</v>
      </c>
      <c r="F234" s="33">
        <v>5462</v>
      </c>
      <c r="G234" s="130">
        <v>2562.98</v>
      </c>
      <c r="H234" s="154">
        <f t="shared" si="4"/>
        <v>46.92383742218967</v>
      </c>
      <c r="I234" s="128"/>
      <c r="J234" s="44"/>
    </row>
    <row r="235" spans="2:10" ht="12.75">
      <c r="B235" s="35"/>
      <c r="C235" s="44"/>
      <c r="D235" s="38" t="s">
        <v>28</v>
      </c>
      <c r="E235" s="70" t="s">
        <v>29</v>
      </c>
      <c r="F235" s="33">
        <v>16089</v>
      </c>
      <c r="G235" s="130">
        <v>3612.16</v>
      </c>
      <c r="H235" s="154">
        <f t="shared" si="4"/>
        <v>22.451115669090683</v>
      </c>
      <c r="I235" s="128"/>
      <c r="J235" s="44"/>
    </row>
    <row r="236" spans="2:10" ht="12.75">
      <c r="B236" s="35"/>
      <c r="C236" s="44"/>
      <c r="D236" s="38" t="s">
        <v>149</v>
      </c>
      <c r="E236" s="70" t="s">
        <v>150</v>
      </c>
      <c r="F236" s="33">
        <v>1449</v>
      </c>
      <c r="G236" s="130">
        <v>156.24</v>
      </c>
      <c r="H236" s="154">
        <f t="shared" si="4"/>
        <v>10.782608695652174</v>
      </c>
      <c r="I236" s="128"/>
      <c r="J236" s="44"/>
    </row>
    <row r="237" spans="2:10" ht="12.75">
      <c r="B237" s="35"/>
      <c r="C237" s="44"/>
      <c r="D237" s="38" t="s">
        <v>151</v>
      </c>
      <c r="E237" s="70" t="s">
        <v>152</v>
      </c>
      <c r="F237" s="33">
        <v>3677</v>
      </c>
      <c r="G237" s="130">
        <v>658.8</v>
      </c>
      <c r="H237" s="154">
        <f t="shared" si="4"/>
        <v>17.91677998368235</v>
      </c>
      <c r="I237" s="128"/>
      <c r="J237" s="44"/>
    </row>
    <row r="238" spans="2:10" ht="12.75">
      <c r="B238" s="35"/>
      <c r="C238" s="44"/>
      <c r="D238" s="38" t="s">
        <v>50</v>
      </c>
      <c r="E238" s="70" t="s">
        <v>51</v>
      </c>
      <c r="F238" s="33">
        <v>13690</v>
      </c>
      <c r="G238" s="130">
        <v>11603.27</v>
      </c>
      <c r="H238" s="154">
        <f t="shared" si="4"/>
        <v>84.7572680788897</v>
      </c>
      <c r="I238" s="128"/>
      <c r="J238" s="44"/>
    </row>
    <row r="239" spans="2:10" ht="12.75">
      <c r="B239" s="35"/>
      <c r="C239" s="44"/>
      <c r="D239" s="38" t="s">
        <v>44</v>
      </c>
      <c r="E239" s="70" t="s">
        <v>45</v>
      </c>
      <c r="F239" s="33">
        <v>732</v>
      </c>
      <c r="G239" s="130">
        <v>655.22</v>
      </c>
      <c r="H239" s="154">
        <f t="shared" si="4"/>
        <v>89.51092896174863</v>
      </c>
      <c r="I239" s="128"/>
      <c r="J239" s="44"/>
    </row>
    <row r="240" spans="2:10" ht="12.75">
      <c r="B240" s="35"/>
      <c r="C240" s="44"/>
      <c r="D240" s="38" t="s">
        <v>82</v>
      </c>
      <c r="E240" s="70" t="s">
        <v>83</v>
      </c>
      <c r="F240" s="33">
        <v>180</v>
      </c>
      <c r="G240" s="130">
        <v>0</v>
      </c>
      <c r="H240" s="154">
        <f t="shared" si="4"/>
        <v>0</v>
      </c>
      <c r="I240" s="128"/>
      <c r="J240" s="44"/>
    </row>
    <row r="241" spans="2:10" ht="12.75">
      <c r="B241" s="35"/>
      <c r="C241" s="44"/>
      <c r="D241" s="38" t="s">
        <v>12</v>
      </c>
      <c r="E241" s="70" t="s">
        <v>13</v>
      </c>
      <c r="F241" s="33">
        <v>1942</v>
      </c>
      <c r="G241" s="130">
        <v>916.25</v>
      </c>
      <c r="H241" s="154">
        <f t="shared" si="4"/>
        <v>47.18074150360453</v>
      </c>
      <c r="I241" s="128"/>
      <c r="J241" s="44"/>
    </row>
    <row r="242" spans="2:10" ht="12.75">
      <c r="B242" s="35"/>
      <c r="C242" s="44"/>
      <c r="D242" s="38" t="s">
        <v>66</v>
      </c>
      <c r="E242" s="70" t="s">
        <v>67</v>
      </c>
      <c r="F242" s="33">
        <v>270</v>
      </c>
      <c r="G242" s="130">
        <v>141.27</v>
      </c>
      <c r="H242" s="154">
        <f t="shared" si="4"/>
        <v>52.32222222222223</v>
      </c>
      <c r="I242" s="128"/>
      <c r="J242" s="44"/>
    </row>
    <row r="243" spans="2:10" ht="12.75">
      <c r="B243" s="35"/>
      <c r="C243" s="44"/>
      <c r="D243" s="38" t="s">
        <v>68</v>
      </c>
      <c r="E243" s="70" t="s">
        <v>106</v>
      </c>
      <c r="F243" s="33">
        <v>152</v>
      </c>
      <c r="G243" s="130">
        <v>0</v>
      </c>
      <c r="H243" s="154">
        <f t="shared" si="4"/>
        <v>0</v>
      </c>
      <c r="I243" s="128"/>
      <c r="J243" s="44"/>
    </row>
    <row r="244" spans="2:10" ht="12.75">
      <c r="B244" s="35"/>
      <c r="C244" s="44"/>
      <c r="D244" s="38" t="s">
        <v>70</v>
      </c>
      <c r="E244" s="70" t="s">
        <v>71</v>
      </c>
      <c r="F244" s="33">
        <v>9217</v>
      </c>
      <c r="G244" s="130">
        <v>7900</v>
      </c>
      <c r="H244" s="154">
        <f t="shared" si="4"/>
        <v>85.71118585222958</v>
      </c>
      <c r="I244" s="128"/>
      <c r="J244" s="44"/>
    </row>
    <row r="245" spans="2:10" ht="12.75">
      <c r="B245" s="35"/>
      <c r="C245" s="44"/>
      <c r="D245" s="38" t="s">
        <v>32</v>
      </c>
      <c r="E245" s="70" t="s">
        <v>93</v>
      </c>
      <c r="F245" s="33">
        <v>530</v>
      </c>
      <c r="G245" s="130">
        <v>363.32</v>
      </c>
      <c r="H245" s="154">
        <f t="shared" si="4"/>
        <v>68.55094339622642</v>
      </c>
      <c r="I245" s="128"/>
      <c r="J245" s="44"/>
    </row>
    <row r="246" spans="2:10" ht="12.75">
      <c r="B246" s="35"/>
      <c r="C246" s="44"/>
      <c r="D246" s="38" t="s">
        <v>34</v>
      </c>
      <c r="E246" s="70" t="s">
        <v>157</v>
      </c>
      <c r="F246" s="33">
        <v>851</v>
      </c>
      <c r="G246" s="130">
        <v>452.94</v>
      </c>
      <c r="H246" s="155">
        <f t="shared" si="4"/>
        <v>53.22444183313748</v>
      </c>
      <c r="I246" s="128"/>
      <c r="J246" s="44"/>
    </row>
    <row r="247" spans="2:10" ht="12.75">
      <c r="B247" s="55" t="s">
        <v>20</v>
      </c>
      <c r="C247" s="86">
        <v>80103</v>
      </c>
      <c r="D247" s="90"/>
      <c r="E247" s="94" t="s">
        <v>158</v>
      </c>
      <c r="F247" s="57">
        <f>SUM(F230:F246)</f>
        <v>308834</v>
      </c>
      <c r="G247" s="96">
        <f>SUM(G230:G246)</f>
        <v>157467.80999999997</v>
      </c>
      <c r="H247" s="144">
        <f t="shared" si="4"/>
        <v>50.98784784058749</v>
      </c>
      <c r="I247" s="128"/>
      <c r="J247" s="123"/>
    </row>
    <row r="248" spans="2:10" ht="12.75">
      <c r="B248" s="17"/>
      <c r="C248" s="46">
        <v>80110</v>
      </c>
      <c r="D248" s="30" t="s">
        <v>61</v>
      </c>
      <c r="E248" s="46" t="s">
        <v>62</v>
      </c>
      <c r="F248" s="41">
        <v>111000</v>
      </c>
      <c r="G248" s="77">
        <v>49161.26</v>
      </c>
      <c r="H248" s="158">
        <f t="shared" si="4"/>
        <v>44.28942342342342</v>
      </c>
      <c r="I248" s="128"/>
      <c r="J248" s="44"/>
    </row>
    <row r="249" spans="2:10" ht="12.75">
      <c r="B249" s="34"/>
      <c r="C249" s="71"/>
      <c r="D249" s="37" t="s">
        <v>147</v>
      </c>
      <c r="E249" s="43" t="s">
        <v>148</v>
      </c>
      <c r="F249" s="40">
        <v>2600</v>
      </c>
      <c r="G249" s="202">
        <v>1914</v>
      </c>
      <c r="H249" s="153">
        <f t="shared" si="4"/>
        <v>73.61538461538461</v>
      </c>
      <c r="I249" s="128"/>
      <c r="J249" s="44"/>
    </row>
    <row r="250" spans="2:10" ht="12.75">
      <c r="B250" s="35"/>
      <c r="C250" s="73"/>
      <c r="D250" s="60" t="s">
        <v>22</v>
      </c>
      <c r="E250" s="44" t="s">
        <v>23</v>
      </c>
      <c r="F250" s="33">
        <v>1248814</v>
      </c>
      <c r="G250" s="130">
        <v>549522.82</v>
      </c>
      <c r="H250" s="154">
        <f t="shared" si="4"/>
        <v>44.003576193092</v>
      </c>
      <c r="I250" s="128"/>
      <c r="J250" s="44"/>
    </row>
    <row r="251" spans="2:10" ht="12.75">
      <c r="B251" s="35"/>
      <c r="C251" s="73"/>
      <c r="D251" s="38" t="s">
        <v>63</v>
      </c>
      <c r="E251" s="44" t="s">
        <v>64</v>
      </c>
      <c r="F251" s="33">
        <v>96384</v>
      </c>
      <c r="G251" s="130">
        <v>88187.72</v>
      </c>
      <c r="H251" s="154">
        <f t="shared" si="4"/>
        <v>91.49622343957503</v>
      </c>
      <c r="I251" s="128"/>
      <c r="J251" s="44"/>
    </row>
    <row r="252" spans="2:10" ht="12.75">
      <c r="B252" s="35"/>
      <c r="C252" s="73"/>
      <c r="D252" s="38" t="s">
        <v>24</v>
      </c>
      <c r="E252" s="44" t="s">
        <v>25</v>
      </c>
      <c r="F252" s="33">
        <v>204647</v>
      </c>
      <c r="G252" s="130">
        <v>103071.56</v>
      </c>
      <c r="H252" s="154">
        <f t="shared" si="4"/>
        <v>50.36553675353169</v>
      </c>
      <c r="I252" s="128"/>
      <c r="J252" s="44"/>
    </row>
    <row r="253" spans="2:10" ht="12.75">
      <c r="B253" s="35"/>
      <c r="C253" s="73"/>
      <c r="D253" s="38" t="s">
        <v>26</v>
      </c>
      <c r="E253" s="44" t="s">
        <v>27</v>
      </c>
      <c r="F253" s="33">
        <v>37528</v>
      </c>
      <c r="G253" s="130">
        <v>14961.37</v>
      </c>
      <c r="H253" s="154">
        <f t="shared" si="4"/>
        <v>39.86721914303986</v>
      </c>
      <c r="I253" s="128"/>
      <c r="J253" s="44"/>
    </row>
    <row r="254" spans="2:10" ht="12.75">
      <c r="B254" s="35"/>
      <c r="C254" s="73"/>
      <c r="D254" s="38" t="s">
        <v>79</v>
      </c>
      <c r="E254" s="44" t="s">
        <v>80</v>
      </c>
      <c r="F254" s="33">
        <v>7350</v>
      </c>
      <c r="G254" s="130">
        <v>3109.16</v>
      </c>
      <c r="H254" s="154">
        <f t="shared" si="4"/>
        <v>42.30149659863945</v>
      </c>
      <c r="I254" s="128"/>
      <c r="J254" s="44"/>
    </row>
    <row r="255" spans="2:10" ht="12.75">
      <c r="B255" s="35"/>
      <c r="C255" s="73"/>
      <c r="D255" s="38" t="s">
        <v>42</v>
      </c>
      <c r="E255" s="44" t="s">
        <v>81</v>
      </c>
      <c r="F255" s="33">
        <v>3520</v>
      </c>
      <c r="G255" s="130">
        <v>201</v>
      </c>
      <c r="H255" s="154">
        <f t="shared" si="4"/>
        <v>5.7102272727272725</v>
      </c>
      <c r="I255" s="128"/>
      <c r="J255" s="44"/>
    </row>
    <row r="256" spans="2:10" ht="12.75">
      <c r="B256" s="35"/>
      <c r="C256" s="73"/>
      <c r="D256" s="38" t="s">
        <v>28</v>
      </c>
      <c r="E256" s="44" t="s">
        <v>65</v>
      </c>
      <c r="F256" s="33">
        <v>25063</v>
      </c>
      <c r="G256" s="130">
        <v>11116.72</v>
      </c>
      <c r="H256" s="154">
        <f t="shared" si="4"/>
        <v>44.35510513505965</v>
      </c>
      <c r="I256" s="128"/>
      <c r="J256" s="44"/>
    </row>
    <row r="257" spans="2:10" ht="12.75">
      <c r="B257" s="35"/>
      <c r="C257" s="73"/>
      <c r="D257" s="38" t="s">
        <v>149</v>
      </c>
      <c r="E257" s="44" t="s">
        <v>150</v>
      </c>
      <c r="F257" s="33">
        <v>7197</v>
      </c>
      <c r="G257" s="130">
        <v>2328.01</v>
      </c>
      <c r="H257" s="154">
        <f t="shared" si="4"/>
        <v>32.34695011810477</v>
      </c>
      <c r="I257" s="128"/>
      <c r="J257" s="44"/>
    </row>
    <row r="258" spans="2:10" ht="12.75">
      <c r="B258" s="35"/>
      <c r="C258" s="73"/>
      <c r="D258" s="38" t="s">
        <v>151</v>
      </c>
      <c r="E258" s="44" t="s">
        <v>152</v>
      </c>
      <c r="F258" s="33">
        <v>19343</v>
      </c>
      <c r="G258" s="130">
        <v>3005.08</v>
      </c>
      <c r="H258" s="154">
        <f t="shared" si="4"/>
        <v>15.535749366695962</v>
      </c>
      <c r="I258" s="128"/>
      <c r="J258" s="44"/>
    </row>
    <row r="259" spans="2:10" ht="12.75">
      <c r="B259" s="35"/>
      <c r="C259" s="73"/>
      <c r="D259" s="38" t="s">
        <v>50</v>
      </c>
      <c r="E259" s="44" t="s">
        <v>51</v>
      </c>
      <c r="F259" s="33">
        <v>78000</v>
      </c>
      <c r="G259" s="130">
        <v>60300.02</v>
      </c>
      <c r="H259" s="154">
        <f t="shared" si="4"/>
        <v>77.30771794871795</v>
      </c>
      <c r="I259" s="128"/>
      <c r="J259" s="44"/>
    </row>
    <row r="260" spans="2:10" ht="12.75">
      <c r="B260" s="35"/>
      <c r="C260" s="73"/>
      <c r="D260" s="38" t="s">
        <v>44</v>
      </c>
      <c r="E260" s="44" t="s">
        <v>45</v>
      </c>
      <c r="F260" s="33">
        <v>19154</v>
      </c>
      <c r="G260" s="130">
        <v>14211.06</v>
      </c>
      <c r="H260" s="154">
        <f t="shared" si="4"/>
        <v>74.19369322334761</v>
      </c>
      <c r="I260" s="128"/>
      <c r="J260" s="44"/>
    </row>
    <row r="261" spans="2:10" ht="12.75">
      <c r="B261" s="35"/>
      <c r="C261" s="73"/>
      <c r="D261" s="38" t="s">
        <v>82</v>
      </c>
      <c r="E261" s="44" t="s">
        <v>83</v>
      </c>
      <c r="F261" s="33">
        <v>1904</v>
      </c>
      <c r="G261" s="130">
        <v>100</v>
      </c>
      <c r="H261" s="154">
        <f t="shared" si="4"/>
        <v>5.2521008403361344</v>
      </c>
      <c r="I261" s="128"/>
      <c r="J261" s="44"/>
    </row>
    <row r="262" spans="2:10" ht="12.75">
      <c r="B262" s="35"/>
      <c r="C262" s="73"/>
      <c r="D262" s="38" t="s">
        <v>12</v>
      </c>
      <c r="E262" s="44" t="s">
        <v>13</v>
      </c>
      <c r="F262" s="33">
        <v>39364</v>
      </c>
      <c r="G262" s="130">
        <v>12677.44</v>
      </c>
      <c r="H262" s="154">
        <f t="shared" si="4"/>
        <v>32.205670155472006</v>
      </c>
      <c r="I262" s="128"/>
      <c r="J262" s="44"/>
    </row>
    <row r="263" spans="2:10" ht="12.75">
      <c r="B263" s="35"/>
      <c r="C263" s="73"/>
      <c r="D263" s="38" t="s">
        <v>84</v>
      </c>
      <c r="E263" s="44" t="s">
        <v>85</v>
      </c>
      <c r="F263" s="33">
        <v>1040</v>
      </c>
      <c r="G263" s="130">
        <v>109</v>
      </c>
      <c r="H263" s="154">
        <f t="shared" si="4"/>
        <v>10.48076923076923</v>
      </c>
      <c r="I263" s="128"/>
      <c r="J263" s="44"/>
    </row>
    <row r="264" spans="2:10" ht="12.75">
      <c r="B264" s="35"/>
      <c r="C264" s="73"/>
      <c r="D264" s="38" t="s">
        <v>66</v>
      </c>
      <c r="E264" s="44" t="s">
        <v>67</v>
      </c>
      <c r="F264" s="33">
        <v>6806</v>
      </c>
      <c r="G264" s="130">
        <v>808.3</v>
      </c>
      <c r="H264" s="154">
        <f t="shared" si="4"/>
        <v>11.876285630326183</v>
      </c>
      <c r="I264" s="128"/>
      <c r="J264" s="44"/>
    </row>
    <row r="265" spans="2:10" ht="12.75">
      <c r="B265" s="35"/>
      <c r="C265" s="73"/>
      <c r="D265" s="38" t="s">
        <v>68</v>
      </c>
      <c r="E265" s="44" t="s">
        <v>69</v>
      </c>
      <c r="F265" s="33">
        <v>4672</v>
      </c>
      <c r="G265" s="130">
        <v>2108.27</v>
      </c>
      <c r="H265" s="154">
        <f t="shared" si="4"/>
        <v>45.12564212328767</v>
      </c>
      <c r="I265" s="128"/>
      <c r="J265" s="44"/>
    </row>
    <row r="266" spans="2:10" ht="12.75">
      <c r="B266" s="35"/>
      <c r="C266" s="73"/>
      <c r="D266" s="38" t="s">
        <v>30</v>
      </c>
      <c r="E266" s="44" t="s">
        <v>47</v>
      </c>
      <c r="F266" s="33">
        <v>8038</v>
      </c>
      <c r="G266" s="130">
        <v>435.4</v>
      </c>
      <c r="H266" s="154">
        <f t="shared" si="4"/>
        <v>5.4167703408808165</v>
      </c>
      <c r="I266" s="128"/>
      <c r="J266" s="44"/>
    </row>
    <row r="267" spans="2:10" ht="12.75">
      <c r="B267" s="35"/>
      <c r="C267" s="73"/>
      <c r="D267" s="38" t="s">
        <v>70</v>
      </c>
      <c r="E267" s="44" t="s">
        <v>71</v>
      </c>
      <c r="F267" s="33">
        <v>66824</v>
      </c>
      <c r="G267" s="130">
        <v>52351.5</v>
      </c>
      <c r="H267" s="154">
        <f t="shared" si="4"/>
        <v>78.34236202561954</v>
      </c>
      <c r="I267" s="128"/>
      <c r="J267" s="44"/>
    </row>
    <row r="268" spans="2:10" ht="12.75">
      <c r="B268" s="35"/>
      <c r="C268" s="73"/>
      <c r="D268" s="38" t="s">
        <v>75</v>
      </c>
      <c r="E268" s="44" t="s">
        <v>92</v>
      </c>
      <c r="F268" s="33">
        <v>1152</v>
      </c>
      <c r="G268" s="130">
        <v>0</v>
      </c>
      <c r="H268" s="154">
        <f t="shared" si="4"/>
        <v>0</v>
      </c>
      <c r="I268" s="128"/>
      <c r="J268" s="44"/>
    </row>
    <row r="269" spans="2:10" ht="12.75">
      <c r="B269" s="35"/>
      <c r="C269" s="73"/>
      <c r="D269" s="38" t="s">
        <v>32</v>
      </c>
      <c r="E269" s="44" t="s">
        <v>93</v>
      </c>
      <c r="F269" s="33">
        <v>2406</v>
      </c>
      <c r="G269" s="130">
        <v>383.96</v>
      </c>
      <c r="H269" s="154">
        <f t="shared" si="4"/>
        <v>15.958437240232751</v>
      </c>
      <c r="I269" s="128"/>
      <c r="J269" s="44"/>
    </row>
    <row r="270" spans="2:10" ht="12.75">
      <c r="B270" s="36"/>
      <c r="C270" s="74"/>
      <c r="D270" s="39" t="s">
        <v>34</v>
      </c>
      <c r="E270" s="46" t="s">
        <v>35</v>
      </c>
      <c r="F270" s="41">
        <v>7583</v>
      </c>
      <c r="G270" s="77">
        <v>1560.05</v>
      </c>
      <c r="H270" s="155">
        <f t="shared" si="4"/>
        <v>20.572992219438216</v>
      </c>
      <c r="I270" s="128"/>
      <c r="J270" s="44"/>
    </row>
    <row r="271" spans="2:10" ht="12.75">
      <c r="B271" s="55" t="s">
        <v>20</v>
      </c>
      <c r="C271" s="55">
        <v>80110</v>
      </c>
      <c r="D271" s="90"/>
      <c r="E271" s="56" t="s">
        <v>156</v>
      </c>
      <c r="F271" s="57">
        <f>SUM(F248:F270)</f>
        <v>2000389</v>
      </c>
      <c r="G271" s="57">
        <f>SUM(G248:G270)</f>
        <v>971623.7</v>
      </c>
      <c r="H271" s="144">
        <f t="shared" si="4"/>
        <v>48.571737796998484</v>
      </c>
      <c r="I271" s="128"/>
      <c r="J271" s="123"/>
    </row>
    <row r="272" spans="2:10" ht="12.75">
      <c r="B272" s="34"/>
      <c r="C272" s="34">
        <v>80113</v>
      </c>
      <c r="D272" s="102" t="s">
        <v>61</v>
      </c>
      <c r="E272" s="34" t="s">
        <v>62</v>
      </c>
      <c r="F272" s="40">
        <v>1200</v>
      </c>
      <c r="G272" s="131">
        <v>0</v>
      </c>
      <c r="H272" s="153">
        <f t="shared" si="4"/>
        <v>0</v>
      </c>
      <c r="I272" s="128"/>
      <c r="J272" s="44"/>
    </row>
    <row r="273" spans="2:10" ht="12.75">
      <c r="B273" s="35"/>
      <c r="C273" s="35"/>
      <c r="D273" s="95" t="s">
        <v>22</v>
      </c>
      <c r="E273" s="35" t="s">
        <v>23</v>
      </c>
      <c r="F273" s="33">
        <v>140000</v>
      </c>
      <c r="G273" s="132">
        <v>66082.8</v>
      </c>
      <c r="H273" s="154">
        <f t="shared" si="4"/>
        <v>47.202</v>
      </c>
      <c r="I273" s="128"/>
      <c r="J273" s="44"/>
    </row>
    <row r="274" spans="2:10" ht="12.75">
      <c r="B274" s="35"/>
      <c r="C274" s="35"/>
      <c r="D274" s="16" t="s">
        <v>63</v>
      </c>
      <c r="E274" s="35" t="s">
        <v>64</v>
      </c>
      <c r="F274" s="33">
        <v>12000</v>
      </c>
      <c r="G274" s="132">
        <v>11920.74</v>
      </c>
      <c r="H274" s="154">
        <f t="shared" si="4"/>
        <v>99.3395</v>
      </c>
      <c r="I274" s="128"/>
      <c r="J274" s="44"/>
    </row>
    <row r="275" spans="2:10" ht="12.75">
      <c r="B275" s="35"/>
      <c r="C275" s="35"/>
      <c r="D275" s="16" t="s">
        <v>24</v>
      </c>
      <c r="E275" s="35" t="s">
        <v>25</v>
      </c>
      <c r="F275" s="33">
        <v>26660</v>
      </c>
      <c r="G275" s="132">
        <v>12789.03</v>
      </c>
      <c r="H275" s="154">
        <f t="shared" si="4"/>
        <v>47.97085521380345</v>
      </c>
      <c r="I275" s="128"/>
      <c r="J275" s="44"/>
    </row>
    <row r="276" spans="2:10" ht="12.75">
      <c r="B276" s="35"/>
      <c r="C276" s="35"/>
      <c r="D276" s="16" t="s">
        <v>26</v>
      </c>
      <c r="E276" s="35" t="s">
        <v>27</v>
      </c>
      <c r="F276" s="33">
        <v>3720</v>
      </c>
      <c r="G276" s="132">
        <v>1882.93</v>
      </c>
      <c r="H276" s="154">
        <f t="shared" si="4"/>
        <v>50.616397849462366</v>
      </c>
      <c r="I276" s="128"/>
      <c r="J276" s="44"/>
    </row>
    <row r="277" spans="2:10" ht="12.75">
      <c r="B277" s="35"/>
      <c r="C277" s="35"/>
      <c r="D277" s="16" t="s">
        <v>42</v>
      </c>
      <c r="E277" s="35" t="s">
        <v>81</v>
      </c>
      <c r="F277" s="33">
        <v>22000</v>
      </c>
      <c r="G277" s="132">
        <v>8053.2</v>
      </c>
      <c r="H277" s="154">
        <f t="shared" si="4"/>
        <v>36.60545454545454</v>
      </c>
      <c r="I277" s="128"/>
      <c r="J277" s="44"/>
    </row>
    <row r="278" spans="2:10" ht="12.75">
      <c r="B278" s="35"/>
      <c r="C278" s="35"/>
      <c r="D278" s="16" t="s">
        <v>28</v>
      </c>
      <c r="E278" s="35" t="s">
        <v>65</v>
      </c>
      <c r="F278" s="33">
        <v>100000</v>
      </c>
      <c r="G278" s="132">
        <v>52672.42</v>
      </c>
      <c r="H278" s="154">
        <f t="shared" si="4"/>
        <v>52.67242</v>
      </c>
      <c r="I278" s="128"/>
      <c r="J278" s="44"/>
    </row>
    <row r="279" spans="2:10" ht="12.75">
      <c r="B279" s="35"/>
      <c r="C279" s="35"/>
      <c r="D279" s="16" t="s">
        <v>44</v>
      </c>
      <c r="E279" s="35" t="s">
        <v>45</v>
      </c>
      <c r="F279" s="33">
        <v>20000</v>
      </c>
      <c r="G279" s="132">
        <v>2729.2</v>
      </c>
      <c r="H279" s="154">
        <f t="shared" si="4"/>
        <v>13.646</v>
      </c>
      <c r="I279" s="128"/>
      <c r="J279" s="44"/>
    </row>
    <row r="280" spans="2:10" ht="12.75">
      <c r="B280" s="35"/>
      <c r="C280" s="35"/>
      <c r="D280" s="16" t="s">
        <v>82</v>
      </c>
      <c r="E280" s="35" t="s">
        <v>83</v>
      </c>
      <c r="F280" s="33">
        <v>500</v>
      </c>
      <c r="G280" s="132">
        <v>0</v>
      </c>
      <c r="H280" s="154">
        <f t="shared" si="4"/>
        <v>0</v>
      </c>
      <c r="I280" s="128"/>
      <c r="J280" s="44"/>
    </row>
    <row r="281" spans="2:10" ht="12.75">
      <c r="B281" s="35"/>
      <c r="C281" s="35"/>
      <c r="D281" s="16" t="s">
        <v>12</v>
      </c>
      <c r="E281" s="35" t="s">
        <v>13</v>
      </c>
      <c r="F281" s="33">
        <v>70000</v>
      </c>
      <c r="G281" s="132">
        <v>33384.95</v>
      </c>
      <c r="H281" s="154">
        <f t="shared" si="4"/>
        <v>47.692785714285705</v>
      </c>
      <c r="I281" s="128"/>
      <c r="J281" s="44"/>
    </row>
    <row r="282" spans="2:10" ht="12.75">
      <c r="B282" s="35"/>
      <c r="C282" s="35"/>
      <c r="D282" s="16" t="s">
        <v>30</v>
      </c>
      <c r="E282" s="35" t="s">
        <v>47</v>
      </c>
      <c r="F282" s="33">
        <v>13000</v>
      </c>
      <c r="G282" s="132">
        <v>3845</v>
      </c>
      <c r="H282" s="154">
        <f t="shared" si="4"/>
        <v>29.576923076923077</v>
      </c>
      <c r="I282" s="128"/>
      <c r="J282" s="44"/>
    </row>
    <row r="283" spans="2:10" ht="12.75">
      <c r="B283" s="35"/>
      <c r="C283" s="35"/>
      <c r="D283" s="16" t="s">
        <v>70</v>
      </c>
      <c r="E283" s="35" t="s">
        <v>71</v>
      </c>
      <c r="F283" s="33">
        <v>6000</v>
      </c>
      <c r="G283" s="132">
        <v>5588.52</v>
      </c>
      <c r="H283" s="154">
        <f t="shared" si="4"/>
        <v>93.142</v>
      </c>
      <c r="I283" s="128"/>
      <c r="J283" s="44"/>
    </row>
    <row r="284" spans="2:10" ht="12.75">
      <c r="B284" s="36"/>
      <c r="C284" s="36"/>
      <c r="D284" s="75" t="s">
        <v>159</v>
      </c>
      <c r="E284" s="45" t="s">
        <v>160</v>
      </c>
      <c r="F284" s="41">
        <v>2040</v>
      </c>
      <c r="G284" s="135">
        <v>991.26</v>
      </c>
      <c r="H284" s="155">
        <f t="shared" si="4"/>
        <v>48.59117647058824</v>
      </c>
      <c r="I284" s="128"/>
      <c r="J284" s="44"/>
    </row>
    <row r="285" spans="2:10" ht="12.75">
      <c r="B285" s="59" t="s">
        <v>20</v>
      </c>
      <c r="C285" s="59">
        <v>80113</v>
      </c>
      <c r="D285" s="55"/>
      <c r="E285" s="55"/>
      <c r="F285" s="57">
        <f>SUM(F272:F284)</f>
        <v>417120</v>
      </c>
      <c r="G285" s="139">
        <f>SUM(G272:G284)</f>
        <v>199940.05000000002</v>
      </c>
      <c r="H285" s="127">
        <f t="shared" si="4"/>
        <v>47.933460395090144</v>
      </c>
      <c r="I285" s="128"/>
      <c r="J285" s="123"/>
    </row>
    <row r="286" spans="2:10" ht="12.75">
      <c r="B286" s="71"/>
      <c r="C286" s="71">
        <v>80146</v>
      </c>
      <c r="D286" s="37" t="s">
        <v>12</v>
      </c>
      <c r="E286" s="42" t="s">
        <v>13</v>
      </c>
      <c r="F286" s="40">
        <v>30065</v>
      </c>
      <c r="G286" s="119">
        <v>8280</v>
      </c>
      <c r="H286" s="153">
        <f t="shared" si="4"/>
        <v>27.540329286545816</v>
      </c>
      <c r="I286" s="128"/>
      <c r="J286" s="44"/>
    </row>
    <row r="287" spans="2:10" ht="12.75">
      <c r="B287" s="73"/>
      <c r="C287" s="73"/>
      <c r="D287" s="60" t="s">
        <v>68</v>
      </c>
      <c r="E287" s="32" t="s">
        <v>106</v>
      </c>
      <c r="F287" s="33">
        <v>1110</v>
      </c>
      <c r="G287" s="53">
        <v>0</v>
      </c>
      <c r="H287" s="154">
        <f t="shared" si="4"/>
        <v>0</v>
      </c>
      <c r="I287" s="128"/>
      <c r="J287" s="44"/>
    </row>
    <row r="288" spans="2:10" ht="12.75">
      <c r="B288" s="74"/>
      <c r="C288" s="74"/>
      <c r="D288" s="61" t="s">
        <v>75</v>
      </c>
      <c r="E288" s="45" t="s">
        <v>76</v>
      </c>
      <c r="F288" s="41">
        <v>7420</v>
      </c>
      <c r="G288" s="121">
        <v>1226</v>
      </c>
      <c r="H288" s="154">
        <f t="shared" si="4"/>
        <v>16.522911051212937</v>
      </c>
      <c r="I288" s="128"/>
      <c r="J288" s="44"/>
    </row>
    <row r="289" spans="2:10" ht="12.75">
      <c r="B289" s="103" t="s">
        <v>20</v>
      </c>
      <c r="C289" s="103">
        <v>80146</v>
      </c>
      <c r="D289" s="104"/>
      <c r="E289" s="104" t="s">
        <v>161</v>
      </c>
      <c r="F289" s="105">
        <f>SUM(F286:F288)</f>
        <v>38595</v>
      </c>
      <c r="G289" s="157">
        <f>SUM(G286:G288)</f>
        <v>9506</v>
      </c>
      <c r="H289" s="143">
        <f t="shared" si="4"/>
        <v>24.6301334369737</v>
      </c>
      <c r="I289" s="128"/>
      <c r="J289" s="123"/>
    </row>
    <row r="290" spans="2:10" ht="12.75">
      <c r="B290" s="156"/>
      <c r="C290" s="19">
        <v>80195</v>
      </c>
      <c r="D290" s="18" t="s">
        <v>70</v>
      </c>
      <c r="E290" s="19" t="s">
        <v>71</v>
      </c>
      <c r="F290" s="81">
        <v>47325</v>
      </c>
      <c r="G290" s="159">
        <v>36828.75</v>
      </c>
      <c r="H290" s="158">
        <f t="shared" si="4"/>
        <v>77.82091917591126</v>
      </c>
      <c r="I290" s="128"/>
      <c r="J290" s="44"/>
    </row>
    <row r="291" spans="2:10" ht="12.75">
      <c r="B291" s="59" t="s">
        <v>20</v>
      </c>
      <c r="C291" s="56">
        <v>80195</v>
      </c>
      <c r="D291" s="55"/>
      <c r="E291" s="56" t="s">
        <v>36</v>
      </c>
      <c r="F291" s="57">
        <f>SUM(F290)</f>
        <v>47325</v>
      </c>
      <c r="G291" s="160">
        <f>SUM(G290)</f>
        <v>36828.75</v>
      </c>
      <c r="H291" s="141">
        <f t="shared" si="4"/>
        <v>77.82091917591126</v>
      </c>
      <c r="I291" s="128"/>
      <c r="J291" s="123"/>
    </row>
    <row r="292" spans="2:10" ht="15">
      <c r="B292" s="64">
        <v>801</v>
      </c>
      <c r="C292" s="64"/>
      <c r="D292" s="65"/>
      <c r="E292" s="65" t="s">
        <v>162</v>
      </c>
      <c r="F292" s="67">
        <f>SUM(F291,F289,F285,F271,F247,F229,L:L,F206)</f>
        <v>8758412</v>
      </c>
      <c r="G292" s="67">
        <f>SUM(G291,G289,G285,G271,G247,G229,G206)</f>
        <v>4490874.010000001</v>
      </c>
      <c r="H292" s="161">
        <f t="shared" si="4"/>
        <v>51.27498009913213</v>
      </c>
      <c r="I292" s="203"/>
      <c r="J292" s="193"/>
    </row>
    <row r="293" spans="2:10" ht="12.75">
      <c r="B293" s="156"/>
      <c r="C293" s="17">
        <v>85153</v>
      </c>
      <c r="D293" s="17">
        <v>4300</v>
      </c>
      <c r="E293" s="17" t="s">
        <v>13</v>
      </c>
      <c r="F293" s="31">
        <v>3000</v>
      </c>
      <c r="G293" s="17">
        <v>0</v>
      </c>
      <c r="H293" s="143">
        <f t="shared" si="4"/>
        <v>0</v>
      </c>
      <c r="I293" s="203"/>
      <c r="J293" s="70"/>
    </row>
    <row r="294" spans="2:10" ht="12.75">
      <c r="B294" s="59" t="s">
        <v>20</v>
      </c>
      <c r="C294" s="55">
        <v>85153</v>
      </c>
      <c r="D294" s="55"/>
      <c r="E294" s="55" t="s">
        <v>163</v>
      </c>
      <c r="F294" s="23">
        <f>SUM(F293)</f>
        <v>3000</v>
      </c>
      <c r="G294" s="55">
        <f>SUM(G293)</f>
        <v>0</v>
      </c>
      <c r="H294" s="127">
        <f aca="true" t="shared" si="5" ref="H294:H306">G294*100/F294</f>
        <v>0</v>
      </c>
      <c r="I294" s="128"/>
      <c r="J294" s="123"/>
    </row>
    <row r="295" spans="2:10" ht="12.75">
      <c r="B295" s="71"/>
      <c r="C295" s="73">
        <v>85154</v>
      </c>
      <c r="D295" s="37" t="s">
        <v>24</v>
      </c>
      <c r="E295" s="44" t="s">
        <v>25</v>
      </c>
      <c r="F295" s="62">
        <v>200</v>
      </c>
      <c r="G295" s="120">
        <v>40.01</v>
      </c>
      <c r="H295" s="127">
        <f t="shared" si="5"/>
        <v>20.005</v>
      </c>
      <c r="I295" s="128"/>
      <c r="J295" s="44"/>
    </row>
    <row r="296" spans="2:10" ht="12.75">
      <c r="B296" s="73"/>
      <c r="C296" s="73"/>
      <c r="D296" s="60" t="s">
        <v>42</v>
      </c>
      <c r="E296" s="44" t="s">
        <v>119</v>
      </c>
      <c r="F296" s="63">
        <v>2000</v>
      </c>
      <c r="G296" s="120">
        <v>790.2</v>
      </c>
      <c r="H296" s="144">
        <f t="shared" si="5"/>
        <v>39.51</v>
      </c>
      <c r="I296" s="128"/>
      <c r="J296" s="44"/>
    </row>
    <row r="297" spans="2:10" ht="12.75">
      <c r="B297" s="73"/>
      <c r="C297" s="73"/>
      <c r="D297" s="60" t="s">
        <v>28</v>
      </c>
      <c r="E297" s="44" t="s">
        <v>164</v>
      </c>
      <c r="F297" s="63">
        <v>17700</v>
      </c>
      <c r="G297" s="120">
        <v>5329.84</v>
      </c>
      <c r="H297" s="144">
        <f t="shared" si="5"/>
        <v>30.112090395480227</v>
      </c>
      <c r="I297" s="128"/>
      <c r="J297" s="44"/>
    </row>
    <row r="298" spans="2:10" ht="12.75">
      <c r="B298" s="73"/>
      <c r="C298" s="73"/>
      <c r="D298" s="38" t="s">
        <v>149</v>
      </c>
      <c r="E298" s="44" t="s">
        <v>150</v>
      </c>
      <c r="F298" s="63">
        <v>4000</v>
      </c>
      <c r="G298" s="120">
        <v>0</v>
      </c>
      <c r="H298" s="144">
        <f t="shared" si="5"/>
        <v>0</v>
      </c>
      <c r="I298" s="128"/>
      <c r="J298" s="44"/>
    </row>
    <row r="299" spans="2:10" ht="12.75">
      <c r="B299" s="73"/>
      <c r="C299" s="73"/>
      <c r="D299" s="38" t="s">
        <v>82</v>
      </c>
      <c r="E299" s="44" t="s">
        <v>83</v>
      </c>
      <c r="F299" s="63">
        <v>3200</v>
      </c>
      <c r="G299" s="120">
        <v>800</v>
      </c>
      <c r="H299" s="144">
        <f t="shared" si="5"/>
        <v>25</v>
      </c>
      <c r="I299" s="128"/>
      <c r="J299" s="44"/>
    </row>
    <row r="300" spans="2:10" ht="12.75">
      <c r="B300" s="73"/>
      <c r="C300" s="73"/>
      <c r="D300" s="38" t="s">
        <v>12</v>
      </c>
      <c r="E300" s="44" t="s">
        <v>13</v>
      </c>
      <c r="F300" s="63">
        <v>9000</v>
      </c>
      <c r="G300" s="120">
        <v>8741.91</v>
      </c>
      <c r="H300" s="144">
        <f t="shared" si="5"/>
        <v>97.13233333333334</v>
      </c>
      <c r="I300" s="128"/>
      <c r="J300" s="44"/>
    </row>
    <row r="301" spans="2:10" ht="12.75">
      <c r="B301" s="73"/>
      <c r="C301" s="73"/>
      <c r="D301" s="38" t="s">
        <v>165</v>
      </c>
      <c r="E301" s="44" t="s">
        <v>166</v>
      </c>
      <c r="F301" s="63">
        <v>1000</v>
      </c>
      <c r="G301" s="120">
        <v>395</v>
      </c>
      <c r="H301" s="144">
        <f t="shared" si="5"/>
        <v>39.5</v>
      </c>
      <c r="I301" s="128"/>
      <c r="J301" s="44"/>
    </row>
    <row r="302" spans="2:10" ht="12.75">
      <c r="B302" s="74"/>
      <c r="C302" s="73"/>
      <c r="D302" s="39" t="s">
        <v>30</v>
      </c>
      <c r="E302" s="44" t="s">
        <v>47</v>
      </c>
      <c r="F302" s="89">
        <v>100</v>
      </c>
      <c r="G302" s="120">
        <v>0</v>
      </c>
      <c r="H302" s="141">
        <f t="shared" si="5"/>
        <v>0</v>
      </c>
      <c r="I302" s="128"/>
      <c r="J302" s="44"/>
    </row>
    <row r="303" spans="2:10" ht="12.75">
      <c r="B303" s="59" t="s">
        <v>168</v>
      </c>
      <c r="C303" s="55">
        <v>85154</v>
      </c>
      <c r="D303" s="55"/>
      <c r="E303" s="55" t="s">
        <v>167</v>
      </c>
      <c r="F303" s="23">
        <f>SUM(F295:F302)</f>
        <v>37200</v>
      </c>
      <c r="G303" s="23">
        <f>SUM(G295:G302)</f>
        <v>16096.96</v>
      </c>
      <c r="H303" s="141">
        <f t="shared" si="5"/>
        <v>43.27139784946237</v>
      </c>
      <c r="I303" s="128"/>
      <c r="J303" s="123"/>
    </row>
    <row r="304" spans="2:10" ht="12.75">
      <c r="B304" s="156"/>
      <c r="C304" s="17">
        <v>85195</v>
      </c>
      <c r="D304" s="30" t="s">
        <v>82</v>
      </c>
      <c r="E304" s="17" t="s">
        <v>83</v>
      </c>
      <c r="F304" s="81">
        <v>11000</v>
      </c>
      <c r="G304" s="31">
        <v>4298</v>
      </c>
      <c r="H304" s="143">
        <f t="shared" si="5"/>
        <v>39.07272727272727</v>
      </c>
      <c r="I304" s="128"/>
      <c r="J304" s="44"/>
    </row>
    <row r="305" spans="2:10" ht="12.75">
      <c r="B305" s="59" t="s">
        <v>20</v>
      </c>
      <c r="C305" s="55">
        <v>85195</v>
      </c>
      <c r="D305" s="55"/>
      <c r="E305" s="55" t="s">
        <v>133</v>
      </c>
      <c r="F305" s="57">
        <f>SUM(F304)</f>
        <v>11000</v>
      </c>
      <c r="G305" s="23">
        <f>SUM(G304)</f>
        <v>4298</v>
      </c>
      <c r="H305" s="143">
        <f t="shared" si="5"/>
        <v>39.07272727272727</v>
      </c>
      <c r="I305" s="128"/>
      <c r="J305" s="123"/>
    </row>
    <row r="306" spans="2:10" ht="15">
      <c r="B306" s="64">
        <v>851</v>
      </c>
      <c r="C306" s="64"/>
      <c r="D306" s="65"/>
      <c r="E306" s="66" t="s">
        <v>169</v>
      </c>
      <c r="F306" s="67">
        <f>SUM(F305,F303,F294)</f>
        <v>51200</v>
      </c>
      <c r="G306" s="67">
        <f>SUM(G305,G303,G294)</f>
        <v>20394.96</v>
      </c>
      <c r="H306" s="199">
        <f t="shared" si="5"/>
        <v>39.83390625</v>
      </c>
      <c r="I306" s="193"/>
      <c r="J306" s="193"/>
    </row>
    <row r="307" spans="2:10" ht="12.75">
      <c r="B307" s="156"/>
      <c r="C307" s="17">
        <v>85202</v>
      </c>
      <c r="D307" s="30" t="s">
        <v>170</v>
      </c>
      <c r="E307" s="17" t="s">
        <v>171</v>
      </c>
      <c r="F307" s="31">
        <v>5000</v>
      </c>
      <c r="G307" s="31">
        <v>0</v>
      </c>
      <c r="H307" s="17"/>
      <c r="I307" s="70"/>
      <c r="J307" s="70"/>
    </row>
    <row r="308" spans="2:10" ht="12.75">
      <c r="B308" s="59" t="s">
        <v>20</v>
      </c>
      <c r="C308" s="55">
        <v>85202</v>
      </c>
      <c r="D308" s="55"/>
      <c r="E308" s="55" t="s">
        <v>172</v>
      </c>
      <c r="F308" s="23">
        <f>SUM(F307)</f>
        <v>5000</v>
      </c>
      <c r="G308" s="23">
        <f>SUM(G307)</f>
        <v>0</v>
      </c>
      <c r="H308" s="55"/>
      <c r="I308" s="123"/>
      <c r="J308" s="123"/>
    </row>
    <row r="309" spans="2:10" ht="12.75">
      <c r="B309" s="34"/>
      <c r="C309" s="34">
        <v>85212</v>
      </c>
      <c r="D309" s="102" t="s">
        <v>61</v>
      </c>
      <c r="E309" s="71" t="s">
        <v>62</v>
      </c>
      <c r="F309" s="62">
        <v>780</v>
      </c>
      <c r="G309" s="120">
        <v>600</v>
      </c>
      <c r="H309" s="154">
        <f aca="true" t="shared" si="6" ref="H309:H372">G309*100/F309</f>
        <v>76.92307692307692</v>
      </c>
      <c r="I309" s="44"/>
      <c r="J309" s="44"/>
    </row>
    <row r="310" spans="2:10" ht="12.75">
      <c r="B310" s="35"/>
      <c r="C310" s="35"/>
      <c r="D310" s="95" t="s">
        <v>173</v>
      </c>
      <c r="E310" s="73" t="s">
        <v>174</v>
      </c>
      <c r="F310" s="63">
        <v>2504536</v>
      </c>
      <c r="G310" s="120">
        <v>1140507.57</v>
      </c>
      <c r="H310" s="154">
        <f t="shared" si="6"/>
        <v>45.537679234796386</v>
      </c>
      <c r="I310" s="44"/>
      <c r="J310" s="44"/>
    </row>
    <row r="311" spans="2:10" ht="12.75">
      <c r="B311" s="35"/>
      <c r="C311" s="35"/>
      <c r="D311" s="95" t="s">
        <v>22</v>
      </c>
      <c r="E311" s="73" t="s">
        <v>23</v>
      </c>
      <c r="F311" s="63">
        <v>45825</v>
      </c>
      <c r="G311" s="120">
        <v>21122.4</v>
      </c>
      <c r="H311" s="154">
        <f t="shared" si="6"/>
        <v>46.09361702127659</v>
      </c>
      <c r="I311" s="44"/>
      <c r="J311" s="44"/>
    </row>
    <row r="312" spans="2:10" ht="12.75">
      <c r="B312" s="35"/>
      <c r="C312" s="35"/>
      <c r="D312" s="16" t="s">
        <v>63</v>
      </c>
      <c r="E312" s="73" t="s">
        <v>64</v>
      </c>
      <c r="F312" s="63">
        <v>3455</v>
      </c>
      <c r="G312" s="120">
        <v>3454.23</v>
      </c>
      <c r="H312" s="154">
        <f t="shared" si="6"/>
        <v>99.97771345875543</v>
      </c>
      <c r="I312" s="44"/>
      <c r="J312" s="44"/>
    </row>
    <row r="313" spans="2:10" ht="12.75">
      <c r="B313" s="35"/>
      <c r="C313" s="35"/>
      <c r="D313" s="16" t="s">
        <v>24</v>
      </c>
      <c r="E313" s="73" t="s">
        <v>25</v>
      </c>
      <c r="F313" s="63">
        <v>34212</v>
      </c>
      <c r="G313" s="120">
        <v>16189.84</v>
      </c>
      <c r="H313" s="154">
        <f t="shared" si="6"/>
        <v>47.322109201449784</v>
      </c>
      <c r="I313" s="44"/>
      <c r="J313" s="44"/>
    </row>
    <row r="314" spans="2:10" ht="12.75">
      <c r="B314" s="35"/>
      <c r="C314" s="35"/>
      <c r="D314" s="16" t="s">
        <v>26</v>
      </c>
      <c r="E314" s="73" t="s">
        <v>27</v>
      </c>
      <c r="F314" s="63">
        <v>920</v>
      </c>
      <c r="G314" s="120">
        <v>457.48</v>
      </c>
      <c r="H314" s="154">
        <f t="shared" si="6"/>
        <v>49.72608695652174</v>
      </c>
      <c r="I314" s="44"/>
      <c r="J314" s="44"/>
    </row>
    <row r="315" spans="2:10" ht="12.75">
      <c r="B315" s="35"/>
      <c r="C315" s="35"/>
      <c r="D315" s="16" t="s">
        <v>42</v>
      </c>
      <c r="E315" s="73" t="s">
        <v>81</v>
      </c>
      <c r="F315" s="63">
        <v>2000</v>
      </c>
      <c r="G315" s="120">
        <v>660</v>
      </c>
      <c r="H315" s="154">
        <f t="shared" si="6"/>
        <v>33</v>
      </c>
      <c r="I315" s="44"/>
      <c r="J315" s="44"/>
    </row>
    <row r="316" spans="2:10" ht="12.75">
      <c r="B316" s="35"/>
      <c r="C316" s="35"/>
      <c r="D316" s="16" t="s">
        <v>28</v>
      </c>
      <c r="E316" s="73" t="s">
        <v>65</v>
      </c>
      <c r="F316" s="63">
        <v>4500</v>
      </c>
      <c r="G316" s="120">
        <v>902.8</v>
      </c>
      <c r="H316" s="154">
        <f t="shared" si="6"/>
        <v>20.06222222222222</v>
      </c>
      <c r="I316" s="44"/>
      <c r="J316" s="44"/>
    </row>
    <row r="317" spans="2:10" ht="12.75">
      <c r="B317" s="35"/>
      <c r="C317" s="35"/>
      <c r="D317" s="16" t="s">
        <v>50</v>
      </c>
      <c r="E317" s="73" t="s">
        <v>51</v>
      </c>
      <c r="F317" s="63">
        <v>2232</v>
      </c>
      <c r="G317" s="120">
        <v>756.84</v>
      </c>
      <c r="H317" s="154">
        <f t="shared" si="6"/>
        <v>33.90860215053763</v>
      </c>
      <c r="I317" s="44"/>
      <c r="J317" s="44"/>
    </row>
    <row r="318" spans="2:10" ht="12.75">
      <c r="B318" s="35"/>
      <c r="C318" s="35"/>
      <c r="D318" s="16" t="s">
        <v>44</v>
      </c>
      <c r="E318" s="73" t="s">
        <v>45</v>
      </c>
      <c r="F318" s="63">
        <v>5000</v>
      </c>
      <c r="G318" s="120">
        <v>0</v>
      </c>
      <c r="H318" s="154">
        <f t="shared" si="6"/>
        <v>0</v>
      </c>
      <c r="I318" s="44"/>
      <c r="J318" s="44"/>
    </row>
    <row r="319" spans="2:10" ht="12.75">
      <c r="B319" s="35"/>
      <c r="C319" s="35"/>
      <c r="D319" s="16" t="s">
        <v>82</v>
      </c>
      <c r="E319" s="73" t="s">
        <v>83</v>
      </c>
      <c r="F319" s="63">
        <v>200</v>
      </c>
      <c r="G319" s="120">
        <v>170</v>
      </c>
      <c r="H319" s="154">
        <f t="shared" si="6"/>
        <v>85</v>
      </c>
      <c r="I319" s="44"/>
      <c r="J319" s="44"/>
    </row>
    <row r="320" spans="2:10" ht="12.75">
      <c r="B320" s="36"/>
      <c r="C320" s="36"/>
      <c r="D320" s="75" t="s">
        <v>12</v>
      </c>
      <c r="E320" s="74" t="s">
        <v>13</v>
      </c>
      <c r="F320" s="89">
        <v>5080</v>
      </c>
      <c r="G320" s="121">
        <v>3576.1</v>
      </c>
      <c r="H320" s="155">
        <f t="shared" si="6"/>
        <v>70.39566929133858</v>
      </c>
      <c r="I320" s="44"/>
      <c r="J320" s="44"/>
    </row>
    <row r="321" spans="2:10" ht="12.75">
      <c r="B321" s="34"/>
      <c r="C321" s="34"/>
      <c r="D321" s="204" t="s">
        <v>66</v>
      </c>
      <c r="E321" s="71" t="s">
        <v>67</v>
      </c>
      <c r="F321" s="62">
        <v>2800</v>
      </c>
      <c r="G321" s="119">
        <v>559.22</v>
      </c>
      <c r="H321" s="153">
        <f t="shared" si="6"/>
        <v>19.972142857142856</v>
      </c>
      <c r="I321" s="44"/>
      <c r="J321" s="44"/>
    </row>
    <row r="322" spans="2:10" ht="12.75">
      <c r="B322" s="35"/>
      <c r="C322" s="35"/>
      <c r="D322" s="16" t="s">
        <v>68</v>
      </c>
      <c r="E322" s="73" t="s">
        <v>175</v>
      </c>
      <c r="F322" s="63">
        <v>470</v>
      </c>
      <c r="G322" s="120">
        <v>0</v>
      </c>
      <c r="H322" s="154">
        <f t="shared" si="6"/>
        <v>0</v>
      </c>
      <c r="I322" s="44"/>
      <c r="J322" s="44"/>
    </row>
    <row r="323" spans="2:10" ht="12.75">
      <c r="B323" s="35"/>
      <c r="C323" s="35"/>
      <c r="D323" s="16" t="s">
        <v>30</v>
      </c>
      <c r="E323" s="73" t="s">
        <v>47</v>
      </c>
      <c r="F323" s="63">
        <v>363</v>
      </c>
      <c r="G323" s="120">
        <v>74</v>
      </c>
      <c r="H323" s="154">
        <f t="shared" si="6"/>
        <v>20.385674931129476</v>
      </c>
      <c r="I323" s="44"/>
      <c r="J323" s="44"/>
    </row>
    <row r="324" spans="2:10" ht="12.75">
      <c r="B324" s="35"/>
      <c r="C324" s="35"/>
      <c r="D324" s="16" t="s">
        <v>70</v>
      </c>
      <c r="E324" s="73" t="s">
        <v>71</v>
      </c>
      <c r="F324" s="63">
        <v>1572</v>
      </c>
      <c r="G324" s="120">
        <v>1571.76</v>
      </c>
      <c r="H324" s="154">
        <f t="shared" si="6"/>
        <v>99.98473282442748</v>
      </c>
      <c r="I324" s="44"/>
      <c r="J324" s="44"/>
    </row>
    <row r="325" spans="2:10" ht="12.75">
      <c r="B325" s="35"/>
      <c r="C325" s="35"/>
      <c r="D325" s="16" t="s">
        <v>75</v>
      </c>
      <c r="E325" s="15" t="s">
        <v>76</v>
      </c>
      <c r="F325" s="63">
        <v>770</v>
      </c>
      <c r="G325" s="120">
        <v>0</v>
      </c>
      <c r="H325" s="154">
        <f t="shared" si="6"/>
        <v>0</v>
      </c>
      <c r="I325" s="44"/>
      <c r="J325" s="44"/>
    </row>
    <row r="326" spans="2:10" ht="12.75">
      <c r="B326" s="35"/>
      <c r="C326" s="35"/>
      <c r="D326" s="16" t="s">
        <v>32</v>
      </c>
      <c r="E326" s="15" t="s">
        <v>97</v>
      </c>
      <c r="F326" s="63">
        <v>550</v>
      </c>
      <c r="G326" s="120">
        <v>220.5</v>
      </c>
      <c r="H326" s="154">
        <f t="shared" si="6"/>
        <v>40.09090909090909</v>
      </c>
      <c r="I326" s="44"/>
      <c r="J326" s="44"/>
    </row>
    <row r="327" spans="2:10" ht="12.75">
      <c r="B327" s="36"/>
      <c r="C327" s="35"/>
      <c r="D327" s="16" t="s">
        <v>34</v>
      </c>
      <c r="E327" s="15" t="s">
        <v>35</v>
      </c>
      <c r="F327" s="63">
        <v>1747</v>
      </c>
      <c r="G327" s="120">
        <v>1747</v>
      </c>
      <c r="H327" s="154">
        <f t="shared" si="6"/>
        <v>100</v>
      </c>
      <c r="I327" s="44"/>
      <c r="J327" s="44"/>
    </row>
    <row r="328" spans="2:10" ht="12.75">
      <c r="B328" s="55" t="s">
        <v>20</v>
      </c>
      <c r="C328" s="55">
        <v>85212</v>
      </c>
      <c r="D328" s="86"/>
      <c r="E328" s="106" t="s">
        <v>176</v>
      </c>
      <c r="F328" s="23">
        <f>SUM(F309:F327)</f>
        <v>2617012</v>
      </c>
      <c r="G328" s="96">
        <f>SUM(G309:G327)</f>
        <v>1192569.7400000002</v>
      </c>
      <c r="H328" s="142">
        <f t="shared" si="6"/>
        <v>45.56989956484725</v>
      </c>
      <c r="I328" s="123"/>
      <c r="J328" s="123"/>
    </row>
    <row r="329" spans="2:10" ht="12.75">
      <c r="B329" s="17"/>
      <c r="C329" s="17">
        <v>85213</v>
      </c>
      <c r="D329" s="18" t="s">
        <v>177</v>
      </c>
      <c r="E329" s="19" t="s">
        <v>178</v>
      </c>
      <c r="F329" s="31">
        <v>1583</v>
      </c>
      <c r="G329" s="31">
        <v>711.21</v>
      </c>
      <c r="H329" s="158">
        <f t="shared" si="6"/>
        <v>44.92798483891345</v>
      </c>
      <c r="I329" s="44"/>
      <c r="J329" s="44"/>
    </row>
    <row r="330" spans="2:10" ht="12.75">
      <c r="B330" s="55" t="s">
        <v>20</v>
      </c>
      <c r="C330" s="55">
        <v>85213</v>
      </c>
      <c r="D330" s="55"/>
      <c r="E330" s="56" t="s">
        <v>179</v>
      </c>
      <c r="F330" s="57">
        <f>SUM(F329)</f>
        <v>1583</v>
      </c>
      <c r="G330" s="23">
        <f>SUM(G329)</f>
        <v>711.21</v>
      </c>
      <c r="H330" s="143">
        <f t="shared" si="6"/>
        <v>44.92798483891345</v>
      </c>
      <c r="I330" s="123"/>
      <c r="J330" s="179"/>
    </row>
    <row r="331" spans="2:10" ht="12.75">
      <c r="B331" s="17"/>
      <c r="C331" s="19">
        <v>8514</v>
      </c>
      <c r="D331" s="18" t="s">
        <v>173</v>
      </c>
      <c r="E331" s="19" t="s">
        <v>174</v>
      </c>
      <c r="F331" s="81">
        <v>89648</v>
      </c>
      <c r="G331" s="31">
        <v>43502.84</v>
      </c>
      <c r="H331" s="158">
        <f t="shared" si="6"/>
        <v>48.52628056398358</v>
      </c>
      <c r="I331" s="44"/>
      <c r="J331" s="44"/>
    </row>
    <row r="332" spans="2:10" ht="12.75">
      <c r="B332" s="20" t="s">
        <v>20</v>
      </c>
      <c r="C332" s="56">
        <v>85214</v>
      </c>
      <c r="D332" s="17"/>
      <c r="E332" s="56" t="s">
        <v>180</v>
      </c>
      <c r="F332" s="57">
        <f>SUM(F331)</f>
        <v>89648</v>
      </c>
      <c r="G332" s="57">
        <f>SUM(G331)</f>
        <v>43502.84</v>
      </c>
      <c r="H332" s="143">
        <f t="shared" si="6"/>
        <v>48.52628056398358</v>
      </c>
      <c r="I332" s="123"/>
      <c r="J332" s="123"/>
    </row>
    <row r="333" spans="2:10" ht="12.75">
      <c r="B333" s="17"/>
      <c r="C333" s="19">
        <v>85215</v>
      </c>
      <c r="D333" s="30" t="s">
        <v>173</v>
      </c>
      <c r="E333" s="19" t="s">
        <v>174</v>
      </c>
      <c r="F333" s="31">
        <v>60000</v>
      </c>
      <c r="G333" s="31">
        <v>30364.66</v>
      </c>
      <c r="H333" s="158">
        <f t="shared" si="6"/>
        <v>50.60776666666667</v>
      </c>
      <c r="I333" s="44"/>
      <c r="J333" s="44"/>
    </row>
    <row r="334" spans="2:10" ht="12.75">
      <c r="B334" s="55" t="s">
        <v>8</v>
      </c>
      <c r="C334" s="56">
        <v>85215</v>
      </c>
      <c r="D334" s="55"/>
      <c r="E334" s="56" t="s">
        <v>181</v>
      </c>
      <c r="F334" s="23">
        <f>SUM(F333)</f>
        <v>60000</v>
      </c>
      <c r="G334" s="23">
        <f>SUM(G333)</f>
        <v>30364.66</v>
      </c>
      <c r="H334" s="143">
        <f t="shared" si="6"/>
        <v>50.60776666666667</v>
      </c>
      <c r="I334" s="123"/>
      <c r="J334" s="123"/>
    </row>
    <row r="335" spans="2:10" ht="12.75">
      <c r="B335" s="17"/>
      <c r="C335" s="19">
        <v>85216</v>
      </c>
      <c r="D335" s="17">
        <v>3110</v>
      </c>
      <c r="E335" s="19" t="s">
        <v>174</v>
      </c>
      <c r="F335" s="31">
        <v>23070</v>
      </c>
      <c r="G335" s="31">
        <v>6057.6</v>
      </c>
      <c r="H335" s="158">
        <f t="shared" si="6"/>
        <v>26.257477243172954</v>
      </c>
      <c r="I335" s="44"/>
      <c r="J335" s="44"/>
    </row>
    <row r="336" spans="2:10" ht="12.75">
      <c r="B336" s="20" t="s">
        <v>8</v>
      </c>
      <c r="C336" s="56">
        <v>85216</v>
      </c>
      <c r="D336" s="17"/>
      <c r="E336" s="56" t="s">
        <v>182</v>
      </c>
      <c r="F336" s="22">
        <f>SUM(F335)</f>
        <v>23070</v>
      </c>
      <c r="G336" s="22">
        <f>SUM(G335)</f>
        <v>6057.6</v>
      </c>
      <c r="H336" s="143">
        <f t="shared" si="6"/>
        <v>26.257477243172954</v>
      </c>
      <c r="I336" s="179"/>
      <c r="J336" s="179"/>
    </row>
    <row r="337" spans="2:10" ht="12.75">
      <c r="B337" s="34"/>
      <c r="C337" s="42">
        <v>85219</v>
      </c>
      <c r="D337" s="102" t="s">
        <v>61</v>
      </c>
      <c r="E337" s="71" t="s">
        <v>62</v>
      </c>
      <c r="F337" s="62">
        <v>2470</v>
      </c>
      <c r="G337" s="120">
        <v>1400</v>
      </c>
      <c r="H337" s="153">
        <f t="shared" si="6"/>
        <v>56.68016194331984</v>
      </c>
      <c r="I337" s="44"/>
      <c r="J337" s="44"/>
    </row>
    <row r="338" spans="2:10" ht="12.75">
      <c r="B338" s="35"/>
      <c r="C338" s="35"/>
      <c r="D338" s="95" t="s">
        <v>22</v>
      </c>
      <c r="E338" s="73" t="s">
        <v>23</v>
      </c>
      <c r="F338" s="63">
        <v>179722</v>
      </c>
      <c r="G338" s="120">
        <v>70881.75</v>
      </c>
      <c r="H338" s="154">
        <f t="shared" si="6"/>
        <v>39.439662367434146</v>
      </c>
      <c r="I338" s="44"/>
      <c r="J338" s="44"/>
    </row>
    <row r="339" spans="2:10" ht="12.75">
      <c r="B339" s="35"/>
      <c r="C339" s="35"/>
      <c r="D339" s="16" t="s">
        <v>63</v>
      </c>
      <c r="E339" s="73" t="s">
        <v>64</v>
      </c>
      <c r="F339" s="63">
        <v>10471</v>
      </c>
      <c r="G339" s="120">
        <v>10470.78</v>
      </c>
      <c r="H339" s="154">
        <f t="shared" si="6"/>
        <v>99.99789895902971</v>
      </c>
      <c r="I339" s="44"/>
      <c r="J339" s="44"/>
    </row>
    <row r="340" spans="2:10" ht="12.75">
      <c r="B340" s="35"/>
      <c r="C340" s="35"/>
      <c r="D340" s="16" t="s">
        <v>24</v>
      </c>
      <c r="E340" s="73" t="s">
        <v>25</v>
      </c>
      <c r="F340" s="63">
        <v>25000</v>
      </c>
      <c r="G340" s="120">
        <v>12857.89</v>
      </c>
      <c r="H340" s="154">
        <f t="shared" si="6"/>
        <v>51.43156</v>
      </c>
      <c r="I340" s="44"/>
      <c r="J340" s="44"/>
    </row>
    <row r="341" spans="2:10" ht="12.75">
      <c r="B341" s="35"/>
      <c r="C341" s="35"/>
      <c r="D341" s="16" t="s">
        <v>26</v>
      </c>
      <c r="E341" s="73" t="s">
        <v>27</v>
      </c>
      <c r="F341" s="63">
        <v>3900</v>
      </c>
      <c r="G341" s="120">
        <v>1307.76</v>
      </c>
      <c r="H341" s="154">
        <f t="shared" si="6"/>
        <v>33.53230769230769</v>
      </c>
      <c r="I341" s="44"/>
      <c r="J341" s="44"/>
    </row>
    <row r="342" spans="2:10" ht="12.75">
      <c r="B342" s="35"/>
      <c r="C342" s="35"/>
      <c r="D342" s="16" t="s">
        <v>42</v>
      </c>
      <c r="E342" s="73" t="s">
        <v>81</v>
      </c>
      <c r="F342" s="63">
        <v>4500</v>
      </c>
      <c r="G342" s="120">
        <v>4160</v>
      </c>
      <c r="H342" s="154">
        <f t="shared" si="6"/>
        <v>92.44444444444444</v>
      </c>
      <c r="I342" s="44"/>
      <c r="J342" s="44"/>
    </row>
    <row r="343" spans="2:10" ht="12.75">
      <c r="B343" s="35"/>
      <c r="C343" s="35"/>
      <c r="D343" s="16" t="s">
        <v>28</v>
      </c>
      <c r="E343" s="73" t="s">
        <v>65</v>
      </c>
      <c r="F343" s="63">
        <v>1600</v>
      </c>
      <c r="G343" s="120">
        <v>1545.55</v>
      </c>
      <c r="H343" s="154">
        <f t="shared" si="6"/>
        <v>96.596875</v>
      </c>
      <c r="I343" s="44"/>
      <c r="J343" s="44"/>
    </row>
    <row r="344" spans="2:10" ht="12.75">
      <c r="B344" s="35"/>
      <c r="C344" s="35"/>
      <c r="D344" s="16" t="s">
        <v>50</v>
      </c>
      <c r="E344" s="73" t="s">
        <v>51</v>
      </c>
      <c r="F344" s="63">
        <v>10000</v>
      </c>
      <c r="G344" s="120">
        <v>6369.05</v>
      </c>
      <c r="H344" s="154">
        <f t="shared" si="6"/>
        <v>63.6905</v>
      </c>
      <c r="I344" s="44"/>
      <c r="J344" s="44"/>
    </row>
    <row r="345" spans="2:10" ht="12.75">
      <c r="B345" s="35"/>
      <c r="C345" s="35"/>
      <c r="D345" s="16" t="s">
        <v>44</v>
      </c>
      <c r="E345" s="73" t="s">
        <v>45</v>
      </c>
      <c r="F345" s="63">
        <v>1650</v>
      </c>
      <c r="G345" s="120">
        <v>0</v>
      </c>
      <c r="H345" s="154">
        <f t="shared" si="6"/>
        <v>0</v>
      </c>
      <c r="I345" s="44"/>
      <c r="J345" s="44"/>
    </row>
    <row r="346" spans="2:10" ht="12.75">
      <c r="B346" s="35"/>
      <c r="C346" s="35"/>
      <c r="D346" s="16" t="s">
        <v>82</v>
      </c>
      <c r="E346" s="73" t="s">
        <v>83</v>
      </c>
      <c r="F346" s="63">
        <v>650</v>
      </c>
      <c r="G346" s="120">
        <v>451</v>
      </c>
      <c r="H346" s="154">
        <f t="shared" si="6"/>
        <v>69.38461538461539</v>
      </c>
      <c r="I346" s="44"/>
      <c r="J346" s="44"/>
    </row>
    <row r="347" spans="2:10" ht="12.75">
      <c r="B347" s="35"/>
      <c r="C347" s="35"/>
      <c r="D347" s="16" t="s">
        <v>12</v>
      </c>
      <c r="E347" s="73" t="s">
        <v>13</v>
      </c>
      <c r="F347" s="63">
        <v>15000</v>
      </c>
      <c r="G347" s="120">
        <v>4347.7</v>
      </c>
      <c r="H347" s="154">
        <f t="shared" si="6"/>
        <v>28.984666666666666</v>
      </c>
      <c r="I347" s="44"/>
      <c r="J347" s="44"/>
    </row>
    <row r="348" spans="2:10" ht="12.75">
      <c r="B348" s="35"/>
      <c r="C348" s="35"/>
      <c r="D348" s="16" t="s">
        <v>84</v>
      </c>
      <c r="E348" s="73" t="s">
        <v>183</v>
      </c>
      <c r="F348" s="63">
        <v>1611</v>
      </c>
      <c r="G348" s="120">
        <v>747.04</v>
      </c>
      <c r="H348" s="154">
        <f t="shared" si="6"/>
        <v>46.37119801365611</v>
      </c>
      <c r="I348" s="44"/>
      <c r="J348" s="44"/>
    </row>
    <row r="349" spans="2:10" ht="12.75">
      <c r="B349" s="35"/>
      <c r="C349" s="35"/>
      <c r="D349" s="16" t="s">
        <v>66</v>
      </c>
      <c r="E349" s="73" t="s">
        <v>67</v>
      </c>
      <c r="F349" s="63">
        <v>3600</v>
      </c>
      <c r="G349" s="120">
        <v>1936.4</v>
      </c>
      <c r="H349" s="154">
        <f t="shared" si="6"/>
        <v>53.78888888888889</v>
      </c>
      <c r="I349" s="44"/>
      <c r="J349" s="44"/>
    </row>
    <row r="350" spans="2:10" ht="12.75">
      <c r="B350" s="35"/>
      <c r="C350" s="35"/>
      <c r="D350" s="16" t="s">
        <v>68</v>
      </c>
      <c r="E350" s="73" t="s">
        <v>175</v>
      </c>
      <c r="F350" s="63">
        <v>1180</v>
      </c>
      <c r="G350" s="120">
        <v>483.96</v>
      </c>
      <c r="H350" s="154">
        <f t="shared" si="6"/>
        <v>41.0135593220339</v>
      </c>
      <c r="I350" s="44"/>
      <c r="J350" s="44"/>
    </row>
    <row r="351" spans="2:10" ht="12.75">
      <c r="B351" s="35"/>
      <c r="C351" s="35"/>
      <c r="D351" s="16" t="s">
        <v>30</v>
      </c>
      <c r="E351" s="73" t="s">
        <v>47</v>
      </c>
      <c r="F351" s="63">
        <v>220</v>
      </c>
      <c r="G351" s="120">
        <v>220</v>
      </c>
      <c r="H351" s="154">
        <f t="shared" si="6"/>
        <v>100</v>
      </c>
      <c r="I351" s="44"/>
      <c r="J351" s="44"/>
    </row>
    <row r="352" spans="2:10" ht="12.75">
      <c r="B352" s="35"/>
      <c r="C352" s="35"/>
      <c r="D352" s="16" t="s">
        <v>70</v>
      </c>
      <c r="E352" s="73" t="s">
        <v>71</v>
      </c>
      <c r="F352" s="63">
        <v>4920</v>
      </c>
      <c r="G352" s="120">
        <v>3929.4</v>
      </c>
      <c r="H352" s="154">
        <f t="shared" si="6"/>
        <v>79.86585365853658</v>
      </c>
      <c r="I352" s="44"/>
      <c r="J352" s="44"/>
    </row>
    <row r="353" spans="2:10" ht="12.75">
      <c r="B353" s="35"/>
      <c r="C353" s="35"/>
      <c r="D353" s="16" t="s">
        <v>75</v>
      </c>
      <c r="E353" s="15" t="s">
        <v>76</v>
      </c>
      <c r="F353" s="63">
        <v>560</v>
      </c>
      <c r="G353" s="120">
        <v>290</v>
      </c>
      <c r="H353" s="154">
        <f t="shared" si="6"/>
        <v>51.785714285714285</v>
      </c>
      <c r="I353" s="44"/>
      <c r="J353" s="44"/>
    </row>
    <row r="354" spans="2:10" ht="12.75">
      <c r="B354" s="35"/>
      <c r="C354" s="35"/>
      <c r="D354" s="16" t="s">
        <v>32</v>
      </c>
      <c r="E354" s="15" t="s">
        <v>97</v>
      </c>
      <c r="F354" s="63">
        <v>900</v>
      </c>
      <c r="G354" s="120">
        <v>200</v>
      </c>
      <c r="H354" s="154">
        <f t="shared" si="6"/>
        <v>22.22222222222222</v>
      </c>
      <c r="I354" s="44"/>
      <c r="J354" s="44"/>
    </row>
    <row r="355" spans="2:10" ht="12.75">
      <c r="B355" s="35"/>
      <c r="C355" s="35"/>
      <c r="D355" s="16" t="s">
        <v>34</v>
      </c>
      <c r="E355" s="15" t="s">
        <v>35</v>
      </c>
      <c r="F355" s="63">
        <v>4000</v>
      </c>
      <c r="G355" s="120">
        <v>2611.34</v>
      </c>
      <c r="H355" s="154">
        <f t="shared" si="6"/>
        <v>65.2835</v>
      </c>
      <c r="I355" s="44"/>
      <c r="J355" s="44"/>
    </row>
    <row r="356" spans="2:10" ht="12.75">
      <c r="B356" s="36"/>
      <c r="C356" s="36"/>
      <c r="D356" s="75" t="s">
        <v>55</v>
      </c>
      <c r="E356" s="205" t="s">
        <v>56</v>
      </c>
      <c r="F356" s="89">
        <v>7300</v>
      </c>
      <c r="G356" s="195">
        <v>7300</v>
      </c>
      <c r="H356" s="155">
        <f t="shared" si="6"/>
        <v>100</v>
      </c>
      <c r="I356" s="44"/>
      <c r="J356" s="44"/>
    </row>
    <row r="357" spans="2:10" ht="12.75">
      <c r="B357" s="59" t="s">
        <v>20</v>
      </c>
      <c r="C357" s="55">
        <v>85219</v>
      </c>
      <c r="D357" s="55"/>
      <c r="E357" s="56" t="s">
        <v>184</v>
      </c>
      <c r="F357" s="23">
        <f>SUM(F337:F356)</f>
        <v>279254</v>
      </c>
      <c r="G357" s="57">
        <f>SUM(G337:G356)</f>
        <v>131509.62</v>
      </c>
      <c r="H357" s="143">
        <f t="shared" si="6"/>
        <v>47.09319114497912</v>
      </c>
      <c r="I357" s="123"/>
      <c r="J357" s="123"/>
    </row>
    <row r="358" spans="2:10" ht="12.75">
      <c r="B358" s="71"/>
      <c r="C358" s="73">
        <v>85295</v>
      </c>
      <c r="D358" s="58" t="s">
        <v>173</v>
      </c>
      <c r="E358" s="15" t="s">
        <v>185</v>
      </c>
      <c r="F358" s="87">
        <v>21400</v>
      </c>
      <c r="G358" s="151">
        <v>9800</v>
      </c>
      <c r="H358" s="154">
        <f t="shared" si="6"/>
        <v>45.794392523364486</v>
      </c>
      <c r="I358" s="44"/>
      <c r="J358" s="44"/>
    </row>
    <row r="359" spans="2:10" ht="12.75">
      <c r="B359" s="74"/>
      <c r="C359" s="73"/>
      <c r="D359" s="39" t="s">
        <v>12</v>
      </c>
      <c r="E359" s="15" t="s">
        <v>13</v>
      </c>
      <c r="F359" s="87">
        <v>32600</v>
      </c>
      <c r="G359" s="151">
        <v>17672.5</v>
      </c>
      <c r="H359" s="154">
        <f t="shared" si="6"/>
        <v>54.2101226993865</v>
      </c>
      <c r="I359" s="44"/>
      <c r="J359" s="44"/>
    </row>
    <row r="360" spans="2:10" ht="12.75">
      <c r="B360" s="59" t="s">
        <v>20</v>
      </c>
      <c r="C360" s="55">
        <v>85295</v>
      </c>
      <c r="D360" s="55"/>
      <c r="E360" s="56" t="s">
        <v>36</v>
      </c>
      <c r="F360" s="23">
        <f>SUM(F358:F359)</f>
        <v>54000</v>
      </c>
      <c r="G360" s="139">
        <f>SUM(G358:G359)</f>
        <v>27472.5</v>
      </c>
      <c r="H360" s="143">
        <f t="shared" si="6"/>
        <v>50.875</v>
      </c>
      <c r="I360" s="123"/>
      <c r="J360" s="123"/>
    </row>
    <row r="361" spans="2:10" ht="15">
      <c r="B361" s="64">
        <v>852</v>
      </c>
      <c r="C361" s="64"/>
      <c r="D361" s="65"/>
      <c r="E361" s="64" t="s">
        <v>186</v>
      </c>
      <c r="F361" s="67">
        <f>SUM(F360,F357,F336,F334,F332,F330,F328,F308)</f>
        <v>3129567</v>
      </c>
      <c r="G361" s="67">
        <f>SUM(G360,G357,G336,G334,G332,G330,G328,G308)</f>
        <v>1432188.1700000002</v>
      </c>
      <c r="H361" s="162">
        <f t="shared" si="6"/>
        <v>45.7631413546986</v>
      </c>
      <c r="I361" s="193"/>
      <c r="J361" s="193"/>
    </row>
    <row r="362" spans="2:10" ht="12.75">
      <c r="B362" s="71"/>
      <c r="C362" s="73">
        <v>85311</v>
      </c>
      <c r="D362" s="37" t="s">
        <v>22</v>
      </c>
      <c r="E362" s="73" t="s">
        <v>23</v>
      </c>
      <c r="F362" s="62">
        <v>20000</v>
      </c>
      <c r="G362" s="120">
        <v>9576</v>
      </c>
      <c r="H362" s="154">
        <f t="shared" si="6"/>
        <v>47.88</v>
      </c>
      <c r="I362" s="70"/>
      <c r="J362" s="70"/>
    </row>
    <row r="363" spans="2:10" ht="12.75">
      <c r="B363" s="73"/>
      <c r="C363" s="73"/>
      <c r="D363" s="38" t="s">
        <v>63</v>
      </c>
      <c r="E363" s="73" t="s">
        <v>64</v>
      </c>
      <c r="F363" s="63">
        <v>1351</v>
      </c>
      <c r="G363" s="120">
        <v>1350.7</v>
      </c>
      <c r="H363" s="154">
        <f t="shared" si="6"/>
        <v>99.97779422649889</v>
      </c>
      <c r="I363" s="70"/>
      <c r="J363" s="70"/>
    </row>
    <row r="364" spans="2:10" ht="12.75">
      <c r="B364" s="73"/>
      <c r="C364" s="73"/>
      <c r="D364" s="38" t="s">
        <v>24</v>
      </c>
      <c r="E364" s="73" t="s">
        <v>25</v>
      </c>
      <c r="F364" s="63">
        <v>3115</v>
      </c>
      <c r="G364" s="120">
        <v>1668.87</v>
      </c>
      <c r="H364" s="154">
        <f t="shared" si="6"/>
        <v>53.57528089887641</v>
      </c>
      <c r="I364" s="70"/>
      <c r="J364" s="70"/>
    </row>
    <row r="365" spans="2:10" ht="12.75">
      <c r="B365" s="73"/>
      <c r="C365" s="73"/>
      <c r="D365" s="38" t="s">
        <v>26</v>
      </c>
      <c r="E365" s="73" t="s">
        <v>27</v>
      </c>
      <c r="F365" s="63">
        <v>505</v>
      </c>
      <c r="G365" s="120">
        <v>267.69</v>
      </c>
      <c r="H365" s="154">
        <f t="shared" si="6"/>
        <v>53.007920792079204</v>
      </c>
      <c r="I365" s="70"/>
      <c r="J365" s="70"/>
    </row>
    <row r="366" spans="2:10" ht="12.75">
      <c r="B366" s="73"/>
      <c r="C366" s="73"/>
      <c r="D366" s="38" t="s">
        <v>28</v>
      </c>
      <c r="E366" s="73" t="s">
        <v>65</v>
      </c>
      <c r="F366" s="63">
        <v>21500</v>
      </c>
      <c r="G366" s="120">
        <v>15552.36</v>
      </c>
      <c r="H366" s="154">
        <f t="shared" si="6"/>
        <v>72.33655813953489</v>
      </c>
      <c r="I366" s="70"/>
      <c r="J366" s="70"/>
    </row>
    <row r="367" spans="2:10" ht="12.75">
      <c r="B367" s="73"/>
      <c r="C367" s="73"/>
      <c r="D367" s="38" t="s">
        <v>12</v>
      </c>
      <c r="E367" s="73" t="s">
        <v>13</v>
      </c>
      <c r="F367" s="63">
        <v>5000</v>
      </c>
      <c r="G367" s="120">
        <v>3934.01</v>
      </c>
      <c r="H367" s="154">
        <f t="shared" si="6"/>
        <v>78.6802</v>
      </c>
      <c r="I367" s="70"/>
      <c r="J367" s="70"/>
    </row>
    <row r="368" spans="2:10" ht="12.75">
      <c r="B368" s="73"/>
      <c r="C368" s="73"/>
      <c r="D368" s="38" t="s">
        <v>30</v>
      </c>
      <c r="E368" s="73" t="s">
        <v>47</v>
      </c>
      <c r="F368" s="63">
        <v>4500</v>
      </c>
      <c r="G368" s="120">
        <v>1855</v>
      </c>
      <c r="H368" s="154">
        <f t="shared" si="6"/>
        <v>41.22222222222222</v>
      </c>
      <c r="I368" s="70"/>
      <c r="J368" s="70"/>
    </row>
    <row r="369" spans="2:10" ht="12.75">
      <c r="B369" s="74"/>
      <c r="C369" s="73"/>
      <c r="D369" s="39" t="s">
        <v>70</v>
      </c>
      <c r="E369" s="73" t="s">
        <v>71</v>
      </c>
      <c r="F369" s="89">
        <v>1079</v>
      </c>
      <c r="G369" s="120">
        <v>1047.84</v>
      </c>
      <c r="H369" s="155">
        <f t="shared" si="6"/>
        <v>97.112140871177</v>
      </c>
      <c r="I369" s="70"/>
      <c r="J369" s="70"/>
    </row>
    <row r="370" spans="2:10" s="92" customFormat="1" ht="12.75">
      <c r="B370" s="207" t="s">
        <v>20</v>
      </c>
      <c r="C370" s="108">
        <v>85311</v>
      </c>
      <c r="D370" s="108"/>
      <c r="E370" s="109" t="s">
        <v>187</v>
      </c>
      <c r="F370" s="108">
        <f>SUM(F362:F369)</f>
        <v>57050</v>
      </c>
      <c r="G370" s="23">
        <f>SUM(G362:G369)</f>
        <v>35252.47</v>
      </c>
      <c r="H370" s="143">
        <f t="shared" si="6"/>
        <v>61.79223488168273</v>
      </c>
      <c r="I370" s="206"/>
      <c r="J370" s="206"/>
    </row>
    <row r="371" spans="2:10" ht="15">
      <c r="B371" s="64">
        <v>853</v>
      </c>
      <c r="C371" s="66"/>
      <c r="D371" s="66"/>
      <c r="E371" s="66" t="s">
        <v>188</v>
      </c>
      <c r="F371" s="107">
        <f>SUM(F370)</f>
        <v>57050</v>
      </c>
      <c r="G371" s="107">
        <f>SUM(G370)</f>
        <v>35252.47</v>
      </c>
      <c r="H371" s="164">
        <f t="shared" si="6"/>
        <v>61.79223488168273</v>
      </c>
      <c r="I371" s="193"/>
      <c r="J371" s="193"/>
    </row>
    <row r="372" spans="2:10" ht="12.75">
      <c r="B372" s="71"/>
      <c r="C372" s="73">
        <v>85401</v>
      </c>
      <c r="D372" s="38" t="s">
        <v>24</v>
      </c>
      <c r="E372" s="15" t="s">
        <v>25</v>
      </c>
      <c r="F372" s="33">
        <v>600</v>
      </c>
      <c r="G372" s="131">
        <v>598.86</v>
      </c>
      <c r="H372" s="153">
        <f t="shared" si="6"/>
        <v>99.81</v>
      </c>
      <c r="I372" s="70"/>
      <c r="J372" s="70"/>
    </row>
    <row r="373" spans="2:10" ht="12.75">
      <c r="B373" s="73"/>
      <c r="C373" s="73"/>
      <c r="D373" s="38" t="s">
        <v>42</v>
      </c>
      <c r="E373" s="15" t="s">
        <v>119</v>
      </c>
      <c r="F373" s="33">
        <v>12000</v>
      </c>
      <c r="G373" s="132">
        <v>11762</v>
      </c>
      <c r="H373" s="154">
        <f aca="true" t="shared" si="7" ref="H373:H432">G373*100/F373</f>
        <v>98.01666666666667</v>
      </c>
      <c r="I373" s="44"/>
      <c r="J373" s="44"/>
    </row>
    <row r="374" spans="2:10" ht="12.75">
      <c r="B374" s="73"/>
      <c r="C374" s="73"/>
      <c r="D374" s="38" t="s">
        <v>28</v>
      </c>
      <c r="E374" s="15" t="s">
        <v>29</v>
      </c>
      <c r="F374" s="33">
        <v>5000</v>
      </c>
      <c r="G374" s="132">
        <v>2116.95</v>
      </c>
      <c r="H374" s="154">
        <f t="shared" si="7"/>
        <v>42.33899999999999</v>
      </c>
      <c r="I374" s="44"/>
      <c r="J374" s="44"/>
    </row>
    <row r="375" spans="2:10" ht="12.75">
      <c r="B375" s="73"/>
      <c r="C375" s="73"/>
      <c r="D375" s="38" t="s">
        <v>12</v>
      </c>
      <c r="E375" s="15" t="s">
        <v>13</v>
      </c>
      <c r="F375" s="33">
        <v>4700</v>
      </c>
      <c r="G375" s="132">
        <v>4294.54</v>
      </c>
      <c r="H375" s="154">
        <f t="shared" si="7"/>
        <v>91.3731914893617</v>
      </c>
      <c r="I375" s="44"/>
      <c r="J375" s="44"/>
    </row>
    <row r="376" spans="2:10" ht="12.75">
      <c r="B376" s="73"/>
      <c r="C376" s="73"/>
      <c r="D376" s="38" t="s">
        <v>32</v>
      </c>
      <c r="E376" s="15" t="s">
        <v>189</v>
      </c>
      <c r="F376" s="33">
        <v>800</v>
      </c>
      <c r="G376" s="132">
        <v>0</v>
      </c>
      <c r="H376" s="154">
        <f t="shared" si="7"/>
        <v>0</v>
      </c>
      <c r="I376" s="44"/>
      <c r="J376" s="44"/>
    </row>
    <row r="377" spans="2:10" ht="12.75">
      <c r="B377" s="74"/>
      <c r="C377" s="73"/>
      <c r="D377" s="38" t="s">
        <v>34</v>
      </c>
      <c r="E377" s="15" t="s">
        <v>35</v>
      </c>
      <c r="F377" s="33">
        <v>1000</v>
      </c>
      <c r="G377" s="135">
        <v>0</v>
      </c>
      <c r="H377" s="154">
        <f t="shared" si="7"/>
        <v>0</v>
      </c>
      <c r="I377" s="44"/>
      <c r="J377" s="44"/>
    </row>
    <row r="378" spans="2:10" ht="12.75">
      <c r="B378" s="59" t="s">
        <v>20</v>
      </c>
      <c r="C378" s="55">
        <v>85401</v>
      </c>
      <c r="D378" s="55"/>
      <c r="E378" s="56" t="s">
        <v>190</v>
      </c>
      <c r="F378" s="57">
        <f>SUM(F372:F377)</f>
        <v>24100</v>
      </c>
      <c r="G378" s="160">
        <f>SUM(G372:G377)</f>
        <v>18772.350000000002</v>
      </c>
      <c r="H378" s="143">
        <f t="shared" si="7"/>
        <v>77.8935684647303</v>
      </c>
      <c r="I378" s="123"/>
      <c r="J378" s="123"/>
    </row>
    <row r="379" spans="2:10" ht="12.75">
      <c r="B379" s="71"/>
      <c r="C379" s="34">
        <v>85412</v>
      </c>
      <c r="D379" s="95" t="s">
        <v>28</v>
      </c>
      <c r="E379" s="15" t="s">
        <v>29</v>
      </c>
      <c r="F379" s="33">
        <v>13300</v>
      </c>
      <c r="G379" s="53">
        <v>2794.56</v>
      </c>
      <c r="H379" s="154">
        <f t="shared" si="7"/>
        <v>21.01172932330827</v>
      </c>
      <c r="I379" s="44"/>
      <c r="J379" s="44"/>
    </row>
    <row r="380" spans="2:10" ht="12.75">
      <c r="B380" s="73"/>
      <c r="C380" s="35"/>
      <c r="D380" s="95" t="s">
        <v>12</v>
      </c>
      <c r="E380" s="15" t="s">
        <v>13</v>
      </c>
      <c r="F380" s="33">
        <v>18800</v>
      </c>
      <c r="G380" s="53">
        <v>1904</v>
      </c>
      <c r="H380" s="154">
        <f t="shared" si="7"/>
        <v>10.127659574468085</v>
      </c>
      <c r="I380" s="44"/>
      <c r="J380" s="44"/>
    </row>
    <row r="381" spans="2:10" ht="12.75">
      <c r="B381" s="73"/>
      <c r="C381" s="35"/>
      <c r="D381" s="16" t="s">
        <v>30</v>
      </c>
      <c r="E381" s="15" t="s">
        <v>47</v>
      </c>
      <c r="F381" s="33">
        <v>800</v>
      </c>
      <c r="G381" s="53">
        <v>0</v>
      </c>
      <c r="H381" s="154">
        <f t="shared" si="7"/>
        <v>0</v>
      </c>
      <c r="I381" s="44"/>
      <c r="J381" s="44"/>
    </row>
    <row r="382" spans="2:10" ht="12.75">
      <c r="B382" s="59" t="s">
        <v>20</v>
      </c>
      <c r="C382" s="55">
        <v>85412</v>
      </c>
      <c r="D382" s="85"/>
      <c r="E382" s="56" t="s">
        <v>191</v>
      </c>
      <c r="F382" s="57">
        <f>SUM(F379:F381)</f>
        <v>32900</v>
      </c>
      <c r="G382" s="139">
        <f>SUM(G379:G381)</f>
        <v>4698.5599999999995</v>
      </c>
      <c r="H382" s="143">
        <f t="shared" si="7"/>
        <v>14.281337386018235</v>
      </c>
      <c r="I382" s="123"/>
      <c r="J382" s="123"/>
    </row>
    <row r="383" spans="2:10" ht="12.75">
      <c r="B383" s="71"/>
      <c r="C383" s="42">
        <v>85415</v>
      </c>
      <c r="D383" s="16" t="s">
        <v>147</v>
      </c>
      <c r="E383" s="15" t="s">
        <v>148</v>
      </c>
      <c r="F383" s="33">
        <v>27680</v>
      </c>
      <c r="G383" s="53">
        <v>27630</v>
      </c>
      <c r="H383" s="154">
        <f t="shared" si="7"/>
        <v>99.8193641618497</v>
      </c>
      <c r="I383" s="44"/>
      <c r="J383" s="44"/>
    </row>
    <row r="384" spans="2:10" ht="12.75">
      <c r="B384" s="74"/>
      <c r="C384" s="36"/>
      <c r="D384" s="16" t="s">
        <v>192</v>
      </c>
      <c r="E384" s="15" t="s">
        <v>193</v>
      </c>
      <c r="F384" s="33">
        <v>3960</v>
      </c>
      <c r="G384" s="53">
        <v>3450</v>
      </c>
      <c r="H384" s="154">
        <f t="shared" si="7"/>
        <v>87.12121212121212</v>
      </c>
      <c r="I384" s="44"/>
      <c r="J384" s="44"/>
    </row>
    <row r="385" spans="2:10" ht="12.75">
      <c r="B385" s="59" t="s">
        <v>20</v>
      </c>
      <c r="C385" s="55">
        <v>85415</v>
      </c>
      <c r="D385" s="55"/>
      <c r="E385" s="56" t="s">
        <v>194</v>
      </c>
      <c r="F385" s="57">
        <f>SUM(F383:F384)</f>
        <v>31640</v>
      </c>
      <c r="G385" s="139">
        <f>SUM(G383:G384)</f>
        <v>31080</v>
      </c>
      <c r="H385" s="143">
        <f t="shared" si="7"/>
        <v>98.23008849557522</v>
      </c>
      <c r="I385" s="123"/>
      <c r="J385" s="123"/>
    </row>
    <row r="386" spans="2:10" ht="15">
      <c r="B386" s="83">
        <v>854</v>
      </c>
      <c r="C386" s="83"/>
      <c r="D386" s="68"/>
      <c r="E386" s="68" t="s">
        <v>195</v>
      </c>
      <c r="F386" s="69">
        <f>SUM(F378,F382,F385)</f>
        <v>88640</v>
      </c>
      <c r="G386" s="69">
        <f>SUM(G385,G382,G378)</f>
        <v>54550.91</v>
      </c>
      <c r="H386" s="163">
        <f t="shared" si="7"/>
        <v>61.5420916064982</v>
      </c>
      <c r="I386" s="193"/>
      <c r="J386" s="193"/>
    </row>
    <row r="387" spans="2:10" ht="12.75">
      <c r="B387" s="71"/>
      <c r="C387" s="73">
        <v>90002</v>
      </c>
      <c r="D387" s="37" t="s">
        <v>50</v>
      </c>
      <c r="E387" s="44" t="s">
        <v>51</v>
      </c>
      <c r="F387" s="62">
        <v>14000</v>
      </c>
      <c r="G387" s="120">
        <v>4012.54</v>
      </c>
      <c r="H387" s="154">
        <f t="shared" si="7"/>
        <v>28.661</v>
      </c>
      <c r="I387" s="44"/>
      <c r="J387" s="44"/>
    </row>
    <row r="388" spans="2:10" ht="12.75">
      <c r="B388" s="73"/>
      <c r="C388" s="73"/>
      <c r="D388" s="60" t="s">
        <v>12</v>
      </c>
      <c r="E388" s="44" t="s">
        <v>13</v>
      </c>
      <c r="F388" s="63">
        <v>20000</v>
      </c>
      <c r="G388" s="120">
        <v>4794.6</v>
      </c>
      <c r="H388" s="154">
        <f t="shared" si="7"/>
        <v>23.973000000000003</v>
      </c>
      <c r="I388" s="44"/>
      <c r="J388" s="44"/>
    </row>
    <row r="389" spans="2:10" ht="12.75">
      <c r="B389" s="73"/>
      <c r="C389" s="73"/>
      <c r="D389" s="38" t="s">
        <v>196</v>
      </c>
      <c r="E389" s="44" t="s">
        <v>197</v>
      </c>
      <c r="F389" s="63">
        <v>396000</v>
      </c>
      <c r="G389" s="120">
        <v>258225</v>
      </c>
      <c r="H389" s="154">
        <f t="shared" si="7"/>
        <v>65.20833333333333</v>
      </c>
      <c r="I389" s="44"/>
      <c r="J389" s="44"/>
    </row>
    <row r="390" spans="2:10" ht="12.75">
      <c r="B390" s="74"/>
      <c r="C390" s="73"/>
      <c r="D390" s="39" t="s">
        <v>198</v>
      </c>
      <c r="E390" s="44" t="s">
        <v>199</v>
      </c>
      <c r="F390" s="89">
        <v>8382</v>
      </c>
      <c r="G390" s="120">
        <v>8382</v>
      </c>
      <c r="H390" s="154">
        <f t="shared" si="7"/>
        <v>100</v>
      </c>
      <c r="I390" s="44"/>
      <c r="J390" s="44"/>
    </row>
    <row r="391" spans="2:10" ht="12.75">
      <c r="B391" s="59" t="s">
        <v>20</v>
      </c>
      <c r="C391" s="55">
        <v>90002</v>
      </c>
      <c r="D391" s="55"/>
      <c r="E391" s="55" t="s">
        <v>200</v>
      </c>
      <c r="F391" s="23">
        <f>SUM(F387:F390)</f>
        <v>438382</v>
      </c>
      <c r="G391" s="23">
        <f>SUM(G387:G390)</f>
        <v>275414.14</v>
      </c>
      <c r="H391" s="143">
        <f t="shared" si="7"/>
        <v>62.82514793034385</v>
      </c>
      <c r="I391" s="123"/>
      <c r="J391" s="123"/>
    </row>
    <row r="392" spans="2:10" ht="12.75">
      <c r="B392" s="156"/>
      <c r="C392" s="17">
        <v>90003</v>
      </c>
      <c r="D392" s="30" t="s">
        <v>28</v>
      </c>
      <c r="E392" s="46" t="s">
        <v>65</v>
      </c>
      <c r="F392" s="41">
        <v>10000</v>
      </c>
      <c r="G392" s="121">
        <v>5681.49</v>
      </c>
      <c r="H392" s="155">
        <f t="shared" si="7"/>
        <v>56.8149</v>
      </c>
      <c r="I392" s="44"/>
      <c r="J392" s="44"/>
    </row>
    <row r="393" spans="2:10" ht="12.75">
      <c r="B393" s="156"/>
      <c r="C393" s="17"/>
      <c r="D393" s="18" t="s">
        <v>12</v>
      </c>
      <c r="E393" s="43" t="s">
        <v>13</v>
      </c>
      <c r="F393" s="40">
        <v>51000</v>
      </c>
      <c r="G393" s="119">
        <v>33999.51</v>
      </c>
      <c r="H393" s="153">
        <f t="shared" si="7"/>
        <v>66.66570588235294</v>
      </c>
      <c r="I393" s="44"/>
      <c r="J393" s="44"/>
    </row>
    <row r="394" spans="2:10" ht="12.75">
      <c r="B394" s="59" t="s">
        <v>20</v>
      </c>
      <c r="C394" s="55">
        <v>90003</v>
      </c>
      <c r="D394" s="55"/>
      <c r="E394" s="55" t="s">
        <v>201</v>
      </c>
      <c r="F394" s="57">
        <f>SUM(F392:F393)</f>
        <v>61000</v>
      </c>
      <c r="G394" s="23">
        <f>SUM(G392:G393)</f>
        <v>39681</v>
      </c>
      <c r="H394" s="143">
        <f t="shared" si="7"/>
        <v>65.05081967213114</v>
      </c>
      <c r="I394" s="123"/>
      <c r="J394" s="123"/>
    </row>
    <row r="395" spans="2:10" ht="12.75">
      <c r="B395" s="156"/>
      <c r="C395" s="17">
        <v>90004</v>
      </c>
      <c r="D395" s="30" t="s">
        <v>28</v>
      </c>
      <c r="E395" s="17" t="s">
        <v>65</v>
      </c>
      <c r="F395" s="81">
        <v>13000</v>
      </c>
      <c r="G395" s="31">
        <v>5033.01</v>
      </c>
      <c r="H395" s="158">
        <f t="shared" si="7"/>
        <v>38.71546153846154</v>
      </c>
      <c r="I395" s="44"/>
      <c r="J395" s="44"/>
    </row>
    <row r="396" spans="2:10" ht="12.75">
      <c r="B396" s="59" t="s">
        <v>20</v>
      </c>
      <c r="C396" s="55">
        <v>90004</v>
      </c>
      <c r="D396" s="55"/>
      <c r="E396" s="55" t="s">
        <v>202</v>
      </c>
      <c r="F396" s="57">
        <f>SUM(F395)</f>
        <v>13000</v>
      </c>
      <c r="G396" s="23">
        <f>SUM(G395)</f>
        <v>5033.01</v>
      </c>
      <c r="H396" s="143">
        <f t="shared" si="7"/>
        <v>38.71546153846154</v>
      </c>
      <c r="I396" s="123"/>
      <c r="J396" s="123"/>
    </row>
    <row r="397" spans="2:10" ht="12.75">
      <c r="B397" s="71"/>
      <c r="C397" s="42">
        <v>90013</v>
      </c>
      <c r="D397" s="38" t="s">
        <v>12</v>
      </c>
      <c r="E397" s="32" t="s">
        <v>13</v>
      </c>
      <c r="F397" s="33">
        <v>1500</v>
      </c>
      <c r="G397" s="120">
        <v>0</v>
      </c>
      <c r="H397" s="154">
        <f t="shared" si="7"/>
        <v>0</v>
      </c>
      <c r="I397" s="44"/>
      <c r="J397" s="44"/>
    </row>
    <row r="398" spans="2:10" ht="12.75">
      <c r="B398" s="208"/>
      <c r="C398" s="113"/>
      <c r="D398" s="110" t="s">
        <v>40</v>
      </c>
      <c r="E398" s="111" t="s">
        <v>39</v>
      </c>
      <c r="F398" s="112">
        <v>75000</v>
      </c>
      <c r="G398" s="150">
        <v>0</v>
      </c>
      <c r="H398" s="154">
        <f t="shared" si="7"/>
        <v>0</v>
      </c>
      <c r="I398" s="178"/>
      <c r="J398" s="178"/>
    </row>
    <row r="399" spans="2:10" ht="12.75">
      <c r="B399" s="59" t="s">
        <v>20</v>
      </c>
      <c r="C399" s="55">
        <v>90013</v>
      </c>
      <c r="D399" s="55"/>
      <c r="E399" s="55" t="s">
        <v>203</v>
      </c>
      <c r="F399" s="57">
        <f>SUM(F397:F398)</f>
        <v>76500</v>
      </c>
      <c r="G399" s="23">
        <f>SUM(G397:G398)</f>
        <v>0</v>
      </c>
      <c r="H399" s="158">
        <f t="shared" si="7"/>
        <v>0</v>
      </c>
      <c r="I399" s="123"/>
      <c r="J399" s="123"/>
    </row>
    <row r="400" spans="2:10" ht="12.75">
      <c r="B400" s="71"/>
      <c r="C400" s="73">
        <v>90015</v>
      </c>
      <c r="D400" s="37" t="s">
        <v>204</v>
      </c>
      <c r="E400" s="111" t="s">
        <v>51</v>
      </c>
      <c r="F400" s="112">
        <v>350000</v>
      </c>
      <c r="G400" s="120">
        <v>186831.48</v>
      </c>
      <c r="H400" s="154">
        <f t="shared" si="7"/>
        <v>53.380422857142854</v>
      </c>
      <c r="I400" s="44"/>
      <c r="J400" s="44"/>
    </row>
    <row r="401" spans="2:10" ht="12.75">
      <c r="B401" s="73"/>
      <c r="C401" s="73"/>
      <c r="D401" s="38" t="s">
        <v>44</v>
      </c>
      <c r="E401" s="111" t="s">
        <v>45</v>
      </c>
      <c r="F401" s="112">
        <v>90000</v>
      </c>
      <c r="G401" s="120">
        <v>42807.57</v>
      </c>
      <c r="H401" s="154">
        <f t="shared" si="7"/>
        <v>47.563966666666666</v>
      </c>
      <c r="I401" s="44"/>
      <c r="J401" s="44"/>
    </row>
    <row r="402" spans="2:10" ht="12.75">
      <c r="B402" s="74"/>
      <c r="C402" s="73"/>
      <c r="D402" s="39" t="s">
        <v>12</v>
      </c>
      <c r="E402" s="111" t="s">
        <v>205</v>
      </c>
      <c r="F402" s="112">
        <v>50000</v>
      </c>
      <c r="G402" s="120">
        <v>430</v>
      </c>
      <c r="H402" s="154">
        <f t="shared" si="7"/>
        <v>0.86</v>
      </c>
      <c r="I402" s="44"/>
      <c r="J402" s="44"/>
    </row>
    <row r="403" spans="2:10" ht="12.75">
      <c r="B403" s="59" t="s">
        <v>20</v>
      </c>
      <c r="C403" s="55">
        <v>90015</v>
      </c>
      <c r="D403" s="55"/>
      <c r="E403" s="56" t="s">
        <v>206</v>
      </c>
      <c r="F403" s="57">
        <f>SUM(F400:F402)</f>
        <v>490000</v>
      </c>
      <c r="G403" s="23">
        <f>SUM(G400:G402)</f>
        <v>230069.05000000002</v>
      </c>
      <c r="H403" s="143">
        <f t="shared" si="7"/>
        <v>46.952867346938774</v>
      </c>
      <c r="I403" s="123"/>
      <c r="J403" s="123"/>
    </row>
    <row r="404" spans="2:10" ht="12.75">
      <c r="B404" s="71"/>
      <c r="C404" s="34">
        <v>90095</v>
      </c>
      <c r="D404" s="102" t="s">
        <v>61</v>
      </c>
      <c r="E404" s="71" t="s">
        <v>62</v>
      </c>
      <c r="F404" s="112">
        <v>4000</v>
      </c>
      <c r="G404" s="151">
        <v>0</v>
      </c>
      <c r="H404" s="154">
        <f t="shared" si="7"/>
        <v>0</v>
      </c>
      <c r="I404" s="44"/>
      <c r="J404" s="44"/>
    </row>
    <row r="405" spans="2:10" ht="12.75">
      <c r="B405" s="73"/>
      <c r="C405" s="35"/>
      <c r="D405" s="95" t="s">
        <v>22</v>
      </c>
      <c r="E405" s="73" t="s">
        <v>23</v>
      </c>
      <c r="F405" s="112">
        <v>240000</v>
      </c>
      <c r="G405" s="151">
        <v>115731.44</v>
      </c>
      <c r="H405" s="154">
        <f t="shared" si="7"/>
        <v>48.22143333333333</v>
      </c>
      <c r="I405" s="44"/>
      <c r="J405" s="44"/>
    </row>
    <row r="406" spans="2:10" ht="12.75">
      <c r="B406" s="73"/>
      <c r="C406" s="35"/>
      <c r="D406" s="16" t="s">
        <v>63</v>
      </c>
      <c r="E406" s="73" t="s">
        <v>64</v>
      </c>
      <c r="F406" s="112">
        <v>16029</v>
      </c>
      <c r="G406" s="151">
        <v>16028.63</v>
      </c>
      <c r="H406" s="154">
        <f t="shared" si="7"/>
        <v>99.99769168382306</v>
      </c>
      <c r="I406" s="44"/>
      <c r="J406" s="44"/>
    </row>
    <row r="407" spans="2:10" ht="12.75">
      <c r="B407" s="73"/>
      <c r="C407" s="35"/>
      <c r="D407" s="16" t="s">
        <v>24</v>
      </c>
      <c r="E407" s="73" t="s">
        <v>25</v>
      </c>
      <c r="F407" s="112">
        <v>40000</v>
      </c>
      <c r="G407" s="151">
        <v>19777.65</v>
      </c>
      <c r="H407" s="154">
        <f t="shared" si="7"/>
        <v>49.44412500000001</v>
      </c>
      <c r="I407" s="44"/>
      <c r="J407" s="44"/>
    </row>
    <row r="408" spans="2:10" ht="12.75">
      <c r="B408" s="73"/>
      <c r="C408" s="35"/>
      <c r="D408" s="16" t="s">
        <v>26</v>
      </c>
      <c r="E408" s="73" t="s">
        <v>27</v>
      </c>
      <c r="F408" s="112">
        <v>7000</v>
      </c>
      <c r="G408" s="151">
        <v>2817.62</v>
      </c>
      <c r="H408" s="154">
        <f t="shared" si="7"/>
        <v>40.251714285714286</v>
      </c>
      <c r="I408" s="44"/>
      <c r="J408" s="44"/>
    </row>
    <row r="409" spans="2:10" ht="12.75">
      <c r="B409" s="73"/>
      <c r="C409" s="35"/>
      <c r="D409" s="16" t="s">
        <v>28</v>
      </c>
      <c r="E409" s="73" t="s">
        <v>65</v>
      </c>
      <c r="F409" s="112">
        <v>76730</v>
      </c>
      <c r="G409" s="151">
        <v>33772.33</v>
      </c>
      <c r="H409" s="154">
        <f t="shared" si="7"/>
        <v>44.01450540857552</v>
      </c>
      <c r="I409" s="44"/>
      <c r="J409" s="44"/>
    </row>
    <row r="410" spans="2:10" ht="12.75">
      <c r="B410" s="73"/>
      <c r="C410" s="35"/>
      <c r="D410" s="16" t="s">
        <v>50</v>
      </c>
      <c r="E410" s="73" t="s">
        <v>51</v>
      </c>
      <c r="F410" s="112">
        <v>23827</v>
      </c>
      <c r="G410" s="151">
        <v>19395.05</v>
      </c>
      <c r="H410" s="154">
        <f t="shared" si="7"/>
        <v>81.39946279430897</v>
      </c>
      <c r="I410" s="44"/>
      <c r="J410" s="44"/>
    </row>
    <row r="411" spans="2:10" ht="12.75">
      <c r="B411" s="73"/>
      <c r="C411" s="35"/>
      <c r="D411" s="16" t="s">
        <v>44</v>
      </c>
      <c r="E411" s="73" t="s">
        <v>45</v>
      </c>
      <c r="F411" s="112">
        <v>8000</v>
      </c>
      <c r="G411" s="151">
        <v>658.8</v>
      </c>
      <c r="H411" s="154">
        <f t="shared" si="7"/>
        <v>8.235</v>
      </c>
      <c r="I411" s="44"/>
      <c r="J411" s="44"/>
    </row>
    <row r="412" spans="2:10" ht="12.75">
      <c r="B412" s="73"/>
      <c r="C412" s="35"/>
      <c r="D412" s="16" t="s">
        <v>82</v>
      </c>
      <c r="E412" s="73" t="s">
        <v>83</v>
      </c>
      <c r="F412" s="112">
        <v>1500</v>
      </c>
      <c r="G412" s="151">
        <v>280</v>
      </c>
      <c r="H412" s="154">
        <f t="shared" si="7"/>
        <v>18.666666666666668</v>
      </c>
      <c r="I412" s="44"/>
      <c r="J412" s="44"/>
    </row>
    <row r="413" spans="2:10" ht="12.75">
      <c r="B413" s="73"/>
      <c r="C413" s="35"/>
      <c r="D413" s="16" t="s">
        <v>12</v>
      </c>
      <c r="E413" s="73" t="s">
        <v>13</v>
      </c>
      <c r="F413" s="112">
        <v>5000</v>
      </c>
      <c r="G413" s="151">
        <v>3213.7</v>
      </c>
      <c r="H413" s="154">
        <f t="shared" si="7"/>
        <v>64.274</v>
      </c>
      <c r="I413" s="44"/>
      <c r="J413" s="44"/>
    </row>
    <row r="414" spans="2:10" ht="12.75">
      <c r="B414" s="73"/>
      <c r="C414" s="35"/>
      <c r="D414" s="16" t="s">
        <v>30</v>
      </c>
      <c r="E414" s="73" t="s">
        <v>47</v>
      </c>
      <c r="F414" s="112">
        <v>9000</v>
      </c>
      <c r="G414" s="151">
        <v>353</v>
      </c>
      <c r="H414" s="154">
        <f t="shared" si="7"/>
        <v>3.922222222222222</v>
      </c>
      <c r="I414" s="44"/>
      <c r="J414" s="44"/>
    </row>
    <row r="415" spans="2:10" ht="12.75">
      <c r="B415" s="73"/>
      <c r="C415" s="35"/>
      <c r="D415" s="16" t="s">
        <v>70</v>
      </c>
      <c r="E415" s="73" t="s">
        <v>71</v>
      </c>
      <c r="F415" s="112">
        <v>9200</v>
      </c>
      <c r="G415" s="151">
        <v>7596.84</v>
      </c>
      <c r="H415" s="154">
        <f t="shared" si="7"/>
        <v>82.57434782608695</v>
      </c>
      <c r="I415" s="44"/>
      <c r="J415" s="44"/>
    </row>
    <row r="416" spans="2:10" ht="12.75">
      <c r="B416" s="74"/>
      <c r="C416" s="36"/>
      <c r="D416" s="16" t="s">
        <v>90</v>
      </c>
      <c r="E416" s="15" t="s">
        <v>91</v>
      </c>
      <c r="F416" s="112">
        <v>4644</v>
      </c>
      <c r="G416" s="151">
        <v>4644</v>
      </c>
      <c r="H416" s="154">
        <f t="shared" si="7"/>
        <v>100</v>
      </c>
      <c r="I416" s="44"/>
      <c r="J416" s="44"/>
    </row>
    <row r="417" spans="2:10" ht="12.75">
      <c r="B417" s="59" t="s">
        <v>20</v>
      </c>
      <c r="C417" s="55">
        <v>90095</v>
      </c>
      <c r="D417" s="55"/>
      <c r="E417" s="56" t="s">
        <v>36</v>
      </c>
      <c r="F417" s="57">
        <f>SUM(F404:F416)</f>
        <v>444930</v>
      </c>
      <c r="G417" s="57">
        <f>SUM(G404:G416)</f>
        <v>224269.05999999997</v>
      </c>
      <c r="H417" s="158">
        <f t="shared" si="7"/>
        <v>50.40547052345312</v>
      </c>
      <c r="I417" s="123"/>
      <c r="J417" s="123"/>
    </row>
    <row r="418" spans="2:10" ht="15">
      <c r="B418" s="64">
        <v>900</v>
      </c>
      <c r="C418" s="64"/>
      <c r="D418" s="65"/>
      <c r="E418" s="64" t="s">
        <v>207</v>
      </c>
      <c r="F418" s="67">
        <f>SUM(F417,F403,F399,F396,F394,F391)</f>
        <v>1523812</v>
      </c>
      <c r="G418" s="67">
        <f>SUM(G417,G403,G399,G396,G394,G391)</f>
        <v>774466.26</v>
      </c>
      <c r="H418" s="165">
        <f t="shared" si="7"/>
        <v>50.8242657230682</v>
      </c>
      <c r="I418" s="193"/>
      <c r="J418" s="193"/>
    </row>
    <row r="419" spans="2:10" ht="12.75">
      <c r="B419" s="71"/>
      <c r="C419" s="34">
        <v>92109</v>
      </c>
      <c r="D419" s="16" t="s">
        <v>208</v>
      </c>
      <c r="E419" s="15" t="s">
        <v>209</v>
      </c>
      <c r="F419" s="114">
        <v>152200</v>
      </c>
      <c r="G419" s="130">
        <v>76100</v>
      </c>
      <c r="H419" s="154">
        <f t="shared" si="7"/>
        <v>50</v>
      </c>
      <c r="I419" s="70"/>
      <c r="J419" s="70"/>
    </row>
    <row r="420" spans="2:10" ht="12.75">
      <c r="B420" s="73"/>
      <c r="C420" s="35"/>
      <c r="D420" s="16" t="s">
        <v>24</v>
      </c>
      <c r="E420" s="15" t="s">
        <v>210</v>
      </c>
      <c r="F420" s="112">
        <v>500</v>
      </c>
      <c r="G420" s="130">
        <v>137.58</v>
      </c>
      <c r="H420" s="154">
        <f t="shared" si="7"/>
        <v>27.516000000000005</v>
      </c>
      <c r="I420" s="70"/>
      <c r="J420" s="70"/>
    </row>
    <row r="421" spans="2:10" ht="12.75">
      <c r="B421" s="73"/>
      <c r="C421" s="35"/>
      <c r="D421" s="95" t="s">
        <v>42</v>
      </c>
      <c r="E421" s="15" t="s">
        <v>43</v>
      </c>
      <c r="F421" s="112">
        <v>2000</v>
      </c>
      <c r="G421" s="130">
        <v>900</v>
      </c>
      <c r="H421" s="154">
        <f t="shared" si="7"/>
        <v>45</v>
      </c>
      <c r="I421" s="44"/>
      <c r="J421" s="44"/>
    </row>
    <row r="422" spans="2:10" ht="12.75">
      <c r="B422" s="73"/>
      <c r="C422" s="35"/>
      <c r="D422" s="16" t="s">
        <v>28</v>
      </c>
      <c r="E422" s="15" t="s">
        <v>29</v>
      </c>
      <c r="F422" s="112">
        <v>25058</v>
      </c>
      <c r="G422" s="130">
        <v>18138.81</v>
      </c>
      <c r="H422" s="154">
        <f t="shared" si="7"/>
        <v>72.3873014606114</v>
      </c>
      <c r="I422" s="44"/>
      <c r="J422" s="44"/>
    </row>
    <row r="423" spans="2:10" ht="12.75">
      <c r="B423" s="73"/>
      <c r="C423" s="35"/>
      <c r="D423" s="16" t="s">
        <v>50</v>
      </c>
      <c r="E423" s="15" t="s">
        <v>51</v>
      </c>
      <c r="F423" s="112">
        <v>42778</v>
      </c>
      <c r="G423" s="130">
        <v>28919.76</v>
      </c>
      <c r="H423" s="154">
        <f t="shared" si="7"/>
        <v>67.60428257515545</v>
      </c>
      <c r="I423" s="44"/>
      <c r="J423" s="44"/>
    </row>
    <row r="424" spans="2:10" ht="12.75">
      <c r="B424" s="73"/>
      <c r="C424" s="35"/>
      <c r="D424" s="16" t="s">
        <v>44</v>
      </c>
      <c r="E424" s="15" t="s">
        <v>211</v>
      </c>
      <c r="F424" s="112">
        <v>145442</v>
      </c>
      <c r="G424" s="130">
        <v>23094.96</v>
      </c>
      <c r="H424" s="154">
        <f t="shared" si="7"/>
        <v>15.879154577082273</v>
      </c>
      <c r="I424" s="44"/>
      <c r="J424" s="44"/>
    </row>
    <row r="425" spans="2:10" ht="12.75">
      <c r="B425" s="73"/>
      <c r="C425" s="35"/>
      <c r="D425" s="95" t="s">
        <v>12</v>
      </c>
      <c r="E425" s="15" t="s">
        <v>13</v>
      </c>
      <c r="F425" s="112">
        <v>13000</v>
      </c>
      <c r="G425" s="130">
        <v>5528.53</v>
      </c>
      <c r="H425" s="154">
        <f t="shared" si="7"/>
        <v>42.527153846153844</v>
      </c>
      <c r="I425" s="44"/>
      <c r="J425" s="44"/>
    </row>
    <row r="426" spans="2:10" ht="12.75">
      <c r="B426" s="73"/>
      <c r="C426" s="35"/>
      <c r="D426" s="95" t="s">
        <v>14</v>
      </c>
      <c r="E426" s="15" t="s">
        <v>15</v>
      </c>
      <c r="F426" s="112">
        <v>442500</v>
      </c>
      <c r="G426" s="130">
        <v>47258</v>
      </c>
      <c r="H426" s="154">
        <f t="shared" si="7"/>
        <v>10.679774011299434</v>
      </c>
      <c r="I426" s="44"/>
      <c r="J426" s="44"/>
    </row>
    <row r="427" spans="2:10" ht="12.75">
      <c r="B427" s="74"/>
      <c r="C427" s="36"/>
      <c r="D427" s="95" t="s">
        <v>55</v>
      </c>
      <c r="E427" s="15" t="s">
        <v>212</v>
      </c>
      <c r="F427" s="115">
        <v>5000</v>
      </c>
      <c r="G427" s="130">
        <v>4733.38</v>
      </c>
      <c r="H427" s="154">
        <f t="shared" si="7"/>
        <v>94.6676</v>
      </c>
      <c r="I427" s="44"/>
      <c r="J427" s="44"/>
    </row>
    <row r="428" spans="2:10" ht="12.75">
      <c r="B428" s="59" t="s">
        <v>20</v>
      </c>
      <c r="C428" s="55">
        <v>92109</v>
      </c>
      <c r="D428" s="55"/>
      <c r="E428" s="56" t="s">
        <v>213</v>
      </c>
      <c r="F428" s="57">
        <f>SUM(F419:F427)</f>
        <v>828478</v>
      </c>
      <c r="G428" s="57">
        <f>SUM(G419:G427)</f>
        <v>204811.02</v>
      </c>
      <c r="H428" s="143">
        <f t="shared" si="7"/>
        <v>24.721358925644374</v>
      </c>
      <c r="I428" s="123"/>
      <c r="J428" s="123"/>
    </row>
    <row r="429" spans="2:10" ht="12.75">
      <c r="B429" s="156"/>
      <c r="C429" s="17">
        <v>92116</v>
      </c>
      <c r="D429" s="30" t="s">
        <v>208</v>
      </c>
      <c r="E429" s="19" t="s">
        <v>209</v>
      </c>
      <c r="F429" s="116">
        <v>265200</v>
      </c>
      <c r="G429" s="31">
        <v>132600</v>
      </c>
      <c r="H429" s="158">
        <f t="shared" si="7"/>
        <v>50</v>
      </c>
      <c r="I429" s="44"/>
      <c r="J429" s="44"/>
    </row>
    <row r="430" spans="2:10" ht="12.75">
      <c r="B430" s="59" t="s">
        <v>20</v>
      </c>
      <c r="C430" s="55">
        <v>92116</v>
      </c>
      <c r="D430" s="55"/>
      <c r="E430" s="56" t="s">
        <v>214</v>
      </c>
      <c r="F430" s="57">
        <f>SUM(F429)</f>
        <v>265200</v>
      </c>
      <c r="G430" s="57">
        <f>SUM(G429)</f>
        <v>132600</v>
      </c>
      <c r="H430" s="143">
        <f t="shared" si="7"/>
        <v>50</v>
      </c>
      <c r="I430" s="123"/>
      <c r="J430" s="123"/>
    </row>
    <row r="431" spans="2:10" ht="12.75">
      <c r="B431" s="156"/>
      <c r="C431" s="19">
        <v>92118</v>
      </c>
      <c r="D431" s="18" t="s">
        <v>208</v>
      </c>
      <c r="E431" s="19" t="s">
        <v>209</v>
      </c>
      <c r="F431" s="116">
        <v>28000</v>
      </c>
      <c r="G431" s="31">
        <v>14000</v>
      </c>
      <c r="H431" s="158">
        <f t="shared" si="7"/>
        <v>50</v>
      </c>
      <c r="I431" s="44"/>
      <c r="J431" s="44"/>
    </row>
    <row r="432" spans="2:10" ht="12.75">
      <c r="B432" s="59" t="s">
        <v>20</v>
      </c>
      <c r="C432" s="56">
        <v>92118</v>
      </c>
      <c r="D432" s="17"/>
      <c r="E432" s="56" t="s">
        <v>215</v>
      </c>
      <c r="F432" s="57">
        <f>SUM(F431)</f>
        <v>28000</v>
      </c>
      <c r="G432" s="57">
        <f>SUM(G431)</f>
        <v>14000</v>
      </c>
      <c r="H432" s="143">
        <f t="shared" si="7"/>
        <v>50</v>
      </c>
      <c r="I432" s="123"/>
      <c r="J432" s="123"/>
    </row>
    <row r="433" spans="2:10" ht="12.75">
      <c r="B433" s="156"/>
      <c r="C433" s="19">
        <v>92120</v>
      </c>
      <c r="D433" s="30" t="s">
        <v>219</v>
      </c>
      <c r="E433" s="19" t="s">
        <v>216</v>
      </c>
      <c r="F433" s="31">
        <v>10000</v>
      </c>
      <c r="G433" s="17">
        <v>0</v>
      </c>
      <c r="H433" s="17"/>
      <c r="I433" s="44"/>
      <c r="J433" s="44"/>
    </row>
    <row r="434" spans="2:10" ht="12.75">
      <c r="B434" s="49" t="s">
        <v>20</v>
      </c>
      <c r="C434" s="51">
        <v>92120</v>
      </c>
      <c r="D434" s="34"/>
      <c r="E434" s="51" t="s">
        <v>217</v>
      </c>
      <c r="F434" s="117">
        <f>SUM(F433)</f>
        <v>10000</v>
      </c>
      <c r="G434" s="71">
        <f>SUM(G433)</f>
        <v>0</v>
      </c>
      <c r="H434" s="34"/>
      <c r="I434" s="44"/>
      <c r="J434" s="44"/>
    </row>
    <row r="435" spans="2:10" ht="15">
      <c r="B435" s="64">
        <v>921</v>
      </c>
      <c r="C435" s="64"/>
      <c r="D435" s="65"/>
      <c r="E435" s="65" t="s">
        <v>227</v>
      </c>
      <c r="F435" s="78">
        <f>SUM(F434,F432,F430,F428)</f>
        <v>1131678</v>
      </c>
      <c r="G435" s="67">
        <f>SUM(G434,G432,G430,G428)</f>
        <v>351411.02</v>
      </c>
      <c r="H435" s="213">
        <f>G435*100/F435</f>
        <v>31.052209197315843</v>
      </c>
      <c r="I435" s="193"/>
      <c r="J435" s="193"/>
    </row>
    <row r="436" spans="2:10" ht="12.75">
      <c r="B436" s="73"/>
      <c r="C436" s="32">
        <v>92601</v>
      </c>
      <c r="D436" s="95" t="s">
        <v>24</v>
      </c>
      <c r="E436" s="32" t="s">
        <v>218</v>
      </c>
      <c r="F436" s="63">
        <v>10000</v>
      </c>
      <c r="G436" s="120">
        <v>1072.8</v>
      </c>
      <c r="H436" s="153">
        <f aca="true" t="shared" si="8" ref="H436:H456">G436*100/F436</f>
        <v>10.728</v>
      </c>
      <c r="I436" s="44"/>
      <c r="J436" s="44"/>
    </row>
    <row r="437" spans="2:10" ht="12.75">
      <c r="B437" s="73"/>
      <c r="C437" s="35"/>
      <c r="D437" s="38" t="s">
        <v>26</v>
      </c>
      <c r="E437" s="111" t="s">
        <v>27</v>
      </c>
      <c r="F437" s="63">
        <v>1200</v>
      </c>
      <c r="G437" s="120">
        <v>0</v>
      </c>
      <c r="H437" s="154">
        <f t="shared" si="8"/>
        <v>0</v>
      </c>
      <c r="I437" s="44"/>
      <c r="J437" s="44"/>
    </row>
    <row r="438" spans="2:10" ht="12.75">
      <c r="B438" s="73"/>
      <c r="C438" s="35"/>
      <c r="D438" s="38" t="s">
        <v>42</v>
      </c>
      <c r="E438" s="111" t="s">
        <v>220</v>
      </c>
      <c r="F438" s="63">
        <v>63800</v>
      </c>
      <c r="G438" s="120">
        <v>16710</v>
      </c>
      <c r="H438" s="154">
        <f t="shared" si="8"/>
        <v>26.191222570532915</v>
      </c>
      <c r="I438" s="44"/>
      <c r="J438" s="44"/>
    </row>
    <row r="439" spans="2:10" ht="12.75">
      <c r="B439" s="73"/>
      <c r="C439" s="35"/>
      <c r="D439" s="38" t="s">
        <v>28</v>
      </c>
      <c r="E439" s="111" t="s">
        <v>65</v>
      </c>
      <c r="F439" s="63">
        <v>45000</v>
      </c>
      <c r="G439" s="120">
        <v>5713.31</v>
      </c>
      <c r="H439" s="154">
        <f t="shared" si="8"/>
        <v>12.696244444444444</v>
      </c>
      <c r="I439" s="44"/>
      <c r="J439" s="44"/>
    </row>
    <row r="440" spans="2:10" ht="12.75">
      <c r="B440" s="73"/>
      <c r="C440" s="35"/>
      <c r="D440" s="38" t="s">
        <v>50</v>
      </c>
      <c r="E440" s="111" t="s">
        <v>51</v>
      </c>
      <c r="F440" s="63">
        <v>19000</v>
      </c>
      <c r="G440" s="120">
        <v>16124.6</v>
      </c>
      <c r="H440" s="154">
        <f t="shared" si="8"/>
        <v>84.86631578947369</v>
      </c>
      <c r="I440" s="44"/>
      <c r="J440" s="44"/>
    </row>
    <row r="441" spans="2:10" ht="12.75">
      <c r="B441" s="73"/>
      <c r="C441" s="35"/>
      <c r="D441" s="38" t="s">
        <v>44</v>
      </c>
      <c r="E441" s="111" t="s">
        <v>221</v>
      </c>
      <c r="F441" s="63">
        <v>10000</v>
      </c>
      <c r="G441" s="120">
        <v>0</v>
      </c>
      <c r="H441" s="154">
        <f t="shared" si="8"/>
        <v>0</v>
      </c>
      <c r="I441" s="44"/>
      <c r="J441" s="44"/>
    </row>
    <row r="442" spans="2:10" ht="12.75">
      <c r="B442" s="73"/>
      <c r="C442" s="35"/>
      <c r="D442" s="38" t="s">
        <v>12</v>
      </c>
      <c r="E442" s="111" t="s">
        <v>222</v>
      </c>
      <c r="F442" s="63">
        <v>28000</v>
      </c>
      <c r="G442" s="120">
        <v>764.99</v>
      </c>
      <c r="H442" s="154">
        <f t="shared" si="8"/>
        <v>2.732107142857143</v>
      </c>
      <c r="I442" s="44"/>
      <c r="J442" s="44"/>
    </row>
    <row r="443" spans="2:10" ht="12.75">
      <c r="B443" s="73"/>
      <c r="C443" s="35"/>
      <c r="D443" s="38" t="s">
        <v>30</v>
      </c>
      <c r="E443" s="111" t="s">
        <v>47</v>
      </c>
      <c r="F443" s="63">
        <v>2200</v>
      </c>
      <c r="G443" s="120">
        <v>0</v>
      </c>
      <c r="H443" s="154">
        <f t="shared" si="8"/>
        <v>0</v>
      </c>
      <c r="I443" s="44"/>
      <c r="J443" s="44"/>
    </row>
    <row r="444" spans="2:10" ht="12.75">
      <c r="B444" s="73"/>
      <c r="C444" s="35"/>
      <c r="D444" s="38" t="s">
        <v>14</v>
      </c>
      <c r="E444" s="111" t="s">
        <v>223</v>
      </c>
      <c r="F444" s="63">
        <v>664500</v>
      </c>
      <c r="G444" s="120">
        <v>20034</v>
      </c>
      <c r="H444" s="155">
        <f t="shared" si="8"/>
        <v>3.0148984198645596</v>
      </c>
      <c r="I444" s="44"/>
      <c r="J444" s="44"/>
    </row>
    <row r="445" spans="2:10" ht="12.75">
      <c r="B445" s="59" t="s">
        <v>20</v>
      </c>
      <c r="C445" s="55">
        <v>92601</v>
      </c>
      <c r="D445" s="55"/>
      <c r="E445" s="56" t="s">
        <v>224</v>
      </c>
      <c r="F445" s="57">
        <f>SUM(F436:F444)</f>
        <v>843700</v>
      </c>
      <c r="G445" s="57">
        <f>SUM(G436:G444)</f>
        <v>60419.7</v>
      </c>
      <c r="H445" s="144">
        <f t="shared" si="8"/>
        <v>7.161277705345502</v>
      </c>
      <c r="I445" s="123"/>
      <c r="J445" s="123"/>
    </row>
    <row r="446" spans="2:10" ht="12.75">
      <c r="B446" s="71"/>
      <c r="C446" s="34">
        <v>92605</v>
      </c>
      <c r="D446" s="95" t="s">
        <v>28</v>
      </c>
      <c r="E446" s="111" t="s">
        <v>65</v>
      </c>
      <c r="F446" s="33">
        <v>38912</v>
      </c>
      <c r="G446" s="151">
        <v>17449.15</v>
      </c>
      <c r="H446" s="153">
        <f t="shared" si="8"/>
        <v>44.8425935444079</v>
      </c>
      <c r="I446" s="44"/>
      <c r="J446" s="44"/>
    </row>
    <row r="447" spans="2:10" ht="12.75">
      <c r="B447" s="73"/>
      <c r="C447" s="35"/>
      <c r="D447" s="16" t="s">
        <v>44</v>
      </c>
      <c r="E447" s="111" t="s">
        <v>45</v>
      </c>
      <c r="F447" s="33">
        <v>5200</v>
      </c>
      <c r="G447" s="151">
        <v>0</v>
      </c>
      <c r="H447" s="154">
        <f t="shared" si="8"/>
        <v>0</v>
      </c>
      <c r="I447" s="44"/>
      <c r="J447" s="44"/>
    </row>
    <row r="448" spans="2:10" ht="12.75">
      <c r="B448" s="73"/>
      <c r="C448" s="35"/>
      <c r="D448" s="16" t="s">
        <v>82</v>
      </c>
      <c r="E448" s="111" t="s">
        <v>83</v>
      </c>
      <c r="F448" s="33">
        <v>1000</v>
      </c>
      <c r="G448" s="151">
        <v>0</v>
      </c>
      <c r="H448" s="154">
        <f t="shared" si="8"/>
        <v>0</v>
      </c>
      <c r="I448" s="44"/>
      <c r="J448" s="44"/>
    </row>
    <row r="449" spans="2:10" ht="12.75">
      <c r="B449" s="73"/>
      <c r="C449" s="35"/>
      <c r="D449" s="16" t="s">
        <v>12</v>
      </c>
      <c r="E449" s="111" t="s">
        <v>13</v>
      </c>
      <c r="F449" s="33">
        <v>15000</v>
      </c>
      <c r="G449" s="151">
        <v>5965.61</v>
      </c>
      <c r="H449" s="154">
        <f t="shared" si="8"/>
        <v>39.77073333333333</v>
      </c>
      <c r="I449" s="44"/>
      <c r="J449" s="44"/>
    </row>
    <row r="450" spans="2:10" ht="12.75">
      <c r="B450" s="73"/>
      <c r="C450" s="35"/>
      <c r="D450" s="16" t="s">
        <v>30</v>
      </c>
      <c r="E450" s="111" t="s">
        <v>47</v>
      </c>
      <c r="F450" s="33">
        <v>6727</v>
      </c>
      <c r="G450" s="151">
        <v>2680</v>
      </c>
      <c r="H450" s="154">
        <f t="shared" si="8"/>
        <v>39.839452950795305</v>
      </c>
      <c r="I450" s="44"/>
      <c r="J450" s="44"/>
    </row>
    <row r="451" spans="2:10" ht="12.75">
      <c r="B451" s="74"/>
      <c r="C451" s="36"/>
      <c r="D451" s="16" t="s">
        <v>34</v>
      </c>
      <c r="E451" s="111" t="s">
        <v>225</v>
      </c>
      <c r="F451" s="33">
        <v>1000</v>
      </c>
      <c r="G451" s="151">
        <v>0</v>
      </c>
      <c r="H451" s="155">
        <f t="shared" si="8"/>
        <v>0</v>
      </c>
      <c r="I451" s="44"/>
      <c r="J451" s="44"/>
    </row>
    <row r="452" spans="2:10" ht="12.75">
      <c r="B452" s="59" t="s">
        <v>20</v>
      </c>
      <c r="C452" s="55">
        <v>92605</v>
      </c>
      <c r="D452" s="55"/>
      <c r="E452" s="56" t="s">
        <v>226</v>
      </c>
      <c r="F452" s="57">
        <f>SUM(F446:F451)</f>
        <v>67839</v>
      </c>
      <c r="G452" s="166">
        <f>SUM(G446:G451)</f>
        <v>26094.760000000002</v>
      </c>
      <c r="H452" s="144">
        <f t="shared" si="8"/>
        <v>38.465720308377186</v>
      </c>
      <c r="I452" s="123"/>
      <c r="J452" s="123"/>
    </row>
    <row r="453" spans="2:10" ht="12.75">
      <c r="B453" s="71"/>
      <c r="C453" s="73">
        <v>92695</v>
      </c>
      <c r="D453" s="58" t="s">
        <v>28</v>
      </c>
      <c r="E453" s="111" t="s">
        <v>29</v>
      </c>
      <c r="F453" s="33">
        <v>6000</v>
      </c>
      <c r="G453" s="151">
        <v>2553.3</v>
      </c>
      <c r="H453" s="153">
        <f t="shared" si="8"/>
        <v>42.55500000000001</v>
      </c>
      <c r="I453" s="44"/>
      <c r="J453" s="44"/>
    </row>
    <row r="454" spans="2:10" ht="12.75">
      <c r="B454" s="73"/>
      <c r="C454" s="73"/>
      <c r="D454" s="38" t="s">
        <v>12</v>
      </c>
      <c r="E454" s="111" t="s">
        <v>205</v>
      </c>
      <c r="F454" s="33">
        <v>6000</v>
      </c>
      <c r="G454" s="151">
        <v>4788.8</v>
      </c>
      <c r="H454" s="155">
        <f t="shared" si="8"/>
        <v>79.81333333333333</v>
      </c>
      <c r="I454" s="44"/>
      <c r="J454" s="44"/>
    </row>
    <row r="455" spans="2:10" ht="12.75">
      <c r="B455" s="59" t="s">
        <v>20</v>
      </c>
      <c r="C455" s="55">
        <v>92695</v>
      </c>
      <c r="D455" s="55"/>
      <c r="E455" s="56" t="s">
        <v>36</v>
      </c>
      <c r="F455" s="57">
        <f>SUM(F453:F454)</f>
        <v>12000</v>
      </c>
      <c r="G455" s="57">
        <f>SUM(G453:G454)</f>
        <v>7342.1</v>
      </c>
      <c r="H455" s="141">
        <f t="shared" si="8"/>
        <v>61.18416666666667</v>
      </c>
      <c r="I455" s="123"/>
      <c r="J455" s="123"/>
    </row>
    <row r="456" spans="2:10" ht="15">
      <c r="B456" s="64">
        <v>926</v>
      </c>
      <c r="C456" s="64"/>
      <c r="D456" s="65"/>
      <c r="E456" s="66" t="s">
        <v>228</v>
      </c>
      <c r="F456" s="67">
        <f>SUM(F455,F452,F445)</f>
        <v>923539</v>
      </c>
      <c r="G456" s="107">
        <f>SUM(G455,G452,G445)</f>
        <v>93856.56</v>
      </c>
      <c r="H456" s="163">
        <f t="shared" si="8"/>
        <v>10.162706718395217</v>
      </c>
      <c r="I456" s="193"/>
      <c r="J456" s="193"/>
    </row>
    <row r="457" spans="2:10" ht="16.5" thickBot="1">
      <c r="B457" s="168" t="s">
        <v>229</v>
      </c>
      <c r="C457" s="209"/>
      <c r="D457" s="210"/>
      <c r="E457" s="210"/>
      <c r="F457" s="211">
        <f>SUM(F456,F435,F418,F386,F371,F361,F306,F292,F180,F175,F168,F123,F105,F51,F48,F41,F34,F24)</f>
        <v>20882740</v>
      </c>
      <c r="G457" s="173">
        <f>SUM(G456,G435,G418,G386,G371,G361,G306,G292,G180,G175,G168,G123,G105,G51,G48,G41,G34,G24)</f>
        <v>8812554.650000002</v>
      </c>
      <c r="H457" s="167">
        <f>G457*100/F457</f>
        <v>42.20018374025632</v>
      </c>
      <c r="I457" s="212"/>
      <c r="J457" s="212"/>
    </row>
    <row r="458" spans="9:10" ht="12.75">
      <c r="I458" s="44"/>
      <c r="J458" s="4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Andrzejewska</cp:lastModifiedBy>
  <cp:lastPrinted>2010-07-28T11:58:37Z</cp:lastPrinted>
  <dcterms:created xsi:type="dcterms:W3CDTF">1997-02-26T13:46:56Z</dcterms:created>
  <dcterms:modified xsi:type="dcterms:W3CDTF">2010-08-02T09:10:41Z</dcterms:modified>
  <cp:category/>
  <cp:version/>
  <cp:contentType/>
  <cp:contentStatus/>
</cp:coreProperties>
</file>